
<file path=[Content_Types].xml><?xml version="1.0" encoding="utf-8"?>
<Types xmlns="http://schemas.openxmlformats.org/package/2006/content-types">
  <Default Extension="bin" ContentType="application/vnd.openxmlformats-officedocument.spreadsheetml.customProperty"/>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printerSettings/printerSettings7.bin" ContentType="application/vnd.openxmlformats-officedocument.spreadsheetml.printerSettings"/>
  <Override PartName="/xl/drawings/drawing7.xml" ContentType="application/vnd.openxmlformats-officedocument.drawing+xml"/>
  <Override PartName="/xl/printerSettings/printerSettings8.bin" ContentType="application/vnd.openxmlformats-officedocument.spreadsheetml.printerSettings"/>
  <Override PartName="/xl/drawings/drawing8.xml" ContentType="application/vnd.openxmlformats-officedocument.drawing+xml"/>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naspersglobal.sharepoint.com/sites/naspersinvestorrelations/Naspers Group/FY24/H2 FY24 Earnings/Datasheet/"/>
    </mc:Choice>
  </mc:AlternateContent>
  <xr:revisionPtr revIDLastSave="1036" documentId="8_{5D757EC0-9F8C-4BD1-88DA-87A99ABCF4DA}" xr6:coauthVersionLast="47" xr6:coauthVersionMax="47" xr10:uidLastSave="{D822976B-4F2C-43DE-93A2-F41E441265E1}"/>
  <bookViews>
    <workbookView xWindow="-120" yWindow="-120" windowWidth="29040" windowHeight="15720" tabRatio="862" firstSheet="1" activeTab="1" xr2:uid="{62E1A071-F187-4FCD-829E-7B2685E9CA9A}"/>
  </bookViews>
  <sheets>
    <sheet name="Cognos_Office_Connection_Cache" sheetId="17" state="veryHidden" r:id="rId1"/>
    <sheet name="Prosus (Economic Interest)" sheetId="6" r:id="rId2"/>
    <sheet name="Prosus (Consolidated)" sheetId="7" r:id="rId3"/>
    <sheet name="Prosus (Associates&amp;JVs)" sheetId="9" r:id="rId4"/>
    <sheet name="Food Delivery" sheetId="2" r:id="rId5"/>
    <sheet name="Classifieds" sheetId="1" r:id="rId6"/>
    <sheet name="Payments &amp; Fintech" sheetId="3" r:id="rId7"/>
    <sheet name="Edtech" sheetId="4" r:id="rId8"/>
    <sheet name="Etail" sheetId="5" r:id="rId9"/>
    <sheet name="Free Cash Flow" sheetId="8" r:id="rId10"/>
    <sheet name="Contribution by Associates&amp;JVs" sheetId="10" r:id="rId11"/>
    <sheet name="Contribution by Tencent" sheetId="11" r:id="rId12"/>
    <sheet name="Tencent recon" sheetId="12" r:id="rId13"/>
  </sheets>
  <definedNames>
    <definedName name="_h2"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BJM_Abril">#REF!</definedName>
    <definedName name="BJM_Abril_Holding">#REF!</definedName>
    <definedName name="BJM_Abril_PerSh">#REF!</definedName>
    <definedName name="BJM_BEE">#REF!</definedName>
    <definedName name="BJM_BEE_PerSh">#REF!</definedName>
    <definedName name="BJM_BMC">#REF!</definedName>
    <definedName name="BJM_BMC_Holding">#REF!</definedName>
    <definedName name="BJM_BMC_PerSh">#REF!</definedName>
    <definedName name="BJM_BookPublishing">#REF!</definedName>
    <definedName name="BJM_BookPublishing_Holding">#REF!</definedName>
    <definedName name="BJM_BookPublishing_PerSh">#REF!</definedName>
    <definedName name="BJM_Cash">#REF!</definedName>
    <definedName name="BJM_Cash_PerSh">#REF!</definedName>
    <definedName name="BJM_Central">#REF!</definedName>
    <definedName name="BJM_Central_PerSh">#REF!</definedName>
    <definedName name="BJM_Debt">#REF!</definedName>
    <definedName name="BJM_Debt_PerSh">#REF!</definedName>
    <definedName name="BJM_DeferredTax">#REF!</definedName>
    <definedName name="BJM_DeferredTax_PerSh">#REF!</definedName>
    <definedName name="BJM_Gadu">#REF!</definedName>
    <definedName name="BJM_Gadu_Holding">#REF!</definedName>
    <definedName name="BJM_Gadu_PerSh">#REF!</definedName>
    <definedName name="BJM_Ibido">#REF!</definedName>
    <definedName name="BJM_Ibido_Holding">#REF!</definedName>
    <definedName name="BJM_Ibido_PerSh">#REF!</definedName>
    <definedName name="BJM_MailRU">#REF!</definedName>
    <definedName name="BJM_MailRU_Holding">#REF!</definedName>
    <definedName name="BJM_MailRU_PerSh">#REF!</definedName>
    <definedName name="BJM_Media24">#REF!</definedName>
    <definedName name="BJM_Media24_Holding">#REF!</definedName>
    <definedName name="BJM_Media24_PerSh">#REF!</definedName>
    <definedName name="BJM_MWebSA">#REF!</definedName>
    <definedName name="BJM_MWebSA_Holding">#REF!</definedName>
    <definedName name="BJM_MWebSA_PerSh">#REF!</definedName>
    <definedName name="BJM_MWebThailand">#REF!</definedName>
    <definedName name="BJM_MWebThailand_Holding">#REF!</definedName>
    <definedName name="BJM_MWebThailand_PerSh">#REF!</definedName>
    <definedName name="BJM_PayTV_Africa">#REF!</definedName>
    <definedName name="BJM_PayTV_Africa_Holding">#REF!</definedName>
    <definedName name="BJM_PayTV_Africa_PerSh">#REF!</definedName>
    <definedName name="BJM_PayTV_SA">#REF!</definedName>
    <definedName name="BJM_PayTV_SA_Holding">#REF!</definedName>
    <definedName name="BJM_PayTV_SA_PerSh">#REF!</definedName>
    <definedName name="BJM_PrintMedia">#REF!</definedName>
    <definedName name="BJM_PrintMedia_Holding">#REF!</definedName>
    <definedName name="BJM_PrintMedia_PerSh">#REF!</definedName>
    <definedName name="BJM_Siss">#REF!</definedName>
    <definedName name="BJM_Technology">#REF!</definedName>
    <definedName name="BJM_Technology_Holding">#REF!</definedName>
    <definedName name="BJM_Technology_PerSh">#REF!</definedName>
    <definedName name="BJM_Tencent">#REF!</definedName>
    <definedName name="BJM_Tencent_Holding">#REF!</definedName>
    <definedName name="BJM_Tencent_PerSh">#REF!</definedName>
    <definedName name="BJM_Tradus">#REF!</definedName>
    <definedName name="BJM_Tradus_Holding">#REF!</definedName>
    <definedName name="BJM_Tradus_PerSh">#REF!</definedName>
    <definedName name="BuscaPe_UBS">#REF!</definedName>
    <definedName name="Citi_Abril">#REF!</definedName>
    <definedName name="Citi_Abril_hold">#REF!</definedName>
    <definedName name="Citi_Abril_PerSh">#REF!</definedName>
    <definedName name="Citi_BMC">#REF!</definedName>
    <definedName name="Citi_BMC_hold">#REF!</definedName>
    <definedName name="Citi_BMC_PerSh">#REF!</definedName>
    <definedName name="Citi_Buscape">#REF!</definedName>
    <definedName name="Citi_Buscape_hold">#REF!</definedName>
    <definedName name="Citi_Buscape_PerShare">#REF!</definedName>
    <definedName name="Citi_EquityValue">#REF!</definedName>
    <definedName name="Citi_EquityValue_PerShare">#REF!</definedName>
    <definedName name="Citi_EV">#REF!</definedName>
    <definedName name="Citi_Gadu">#REF!</definedName>
    <definedName name="Citi_Gadu_hold">#REF!</definedName>
    <definedName name="Citi_Gadu_PerSh">#REF!</definedName>
    <definedName name="Citi_MailRU">#REF!</definedName>
    <definedName name="Citi_MailRU_hold">#REF!</definedName>
    <definedName name="Citi_MailRU_PerSh">#REF!</definedName>
    <definedName name="Citi_MWeb">#REF!+#REF!</definedName>
    <definedName name="Citi_MWeb_hold">#REF!</definedName>
    <definedName name="Citi_MWeb_PerSh">#REF!</definedName>
    <definedName name="Citi_NetDebt">#REF!</definedName>
    <definedName name="Citi_PayTV_Africa">#REF!</definedName>
    <definedName name="Citi_PayTV_Africa_hold">#REF!</definedName>
    <definedName name="Citi_PayTV_Africa_PerSh">#REF!</definedName>
    <definedName name="Citi_PayTV_MNet">#REF!</definedName>
    <definedName name="Citi_PayTV_MNet_hold">#REF!</definedName>
    <definedName name="Citi_PayTV_MNet_PerSh">#REF!</definedName>
    <definedName name="Citi_PayTV_SA">#REF!</definedName>
    <definedName name="Citi_PayTV_SA_hold">#REF!</definedName>
    <definedName name="Citi_PayTV_SA_PerSh">#REF!</definedName>
    <definedName name="Citi_PayTV_Total">#REF!</definedName>
    <definedName name="Citi_PayTV_Total_PerSh">#REF!</definedName>
    <definedName name="Citi_PrintMedia">#REF!</definedName>
    <definedName name="Citi_PrintMedia_hold">#REF!</definedName>
    <definedName name="Citi_PrintMedia_PerSh">#REF!</definedName>
    <definedName name="Citi_Siss">#REF!</definedName>
    <definedName name="Citi_Technology">#REF!</definedName>
    <definedName name="Citi_Technology_hold">#REF!</definedName>
    <definedName name="Citi_Technology_PerSh">#REF!</definedName>
    <definedName name="Citi_Tencent">#REF!</definedName>
    <definedName name="Citi_Tencent_hold">#REF!</definedName>
    <definedName name="Citi_Tencent_PerSh">#REF!</definedName>
    <definedName name="Citi_Tradus">#REF!</definedName>
    <definedName name="Citi_Tradus_hold">#REF!</definedName>
    <definedName name="Citi_Tradus_PerSh">#REF!</definedName>
    <definedName name="Deutsche_Abril">#REF!</definedName>
    <definedName name="Deutsche_Abril_Holding">#REF!</definedName>
    <definedName name="Deutsche_Allegro">#REF!</definedName>
    <definedName name="Deutsche_Allegro_Holding">#REF!</definedName>
    <definedName name="Deutsche_BEEPrefShares">#REF!</definedName>
    <definedName name="Deutsche_BMC">#REF!</definedName>
    <definedName name="Deutsche_BMC_Holding">#REF!</definedName>
    <definedName name="Deutsche_BuscaPe">#REF!</definedName>
    <definedName name="Deutsche_DiscountPerShare">#REF!</definedName>
    <definedName name="Deutsche_Gadu">#REF!</definedName>
    <definedName name="Deutsche_HeadOffice">#REF!</definedName>
    <definedName name="Deutsche_Mail.ru">#REF!</definedName>
    <definedName name="Deutsche_Mail.ru_Holding">#REF!</definedName>
    <definedName name="Deutsche_Media24">#REF!</definedName>
    <definedName name="Deutsche_Media24_Holding">#REF!</definedName>
    <definedName name="Deutsche_Mweb">#REF!</definedName>
    <definedName name="Deutsche_Mweb_Holding">#REF!</definedName>
    <definedName name="Deutsche_NetDebt">#REF!</definedName>
    <definedName name="Deutsche_PayTV_Africa">#REF!</definedName>
    <definedName name="Deutsche_PayTV_Africa_Holding">#REF!</definedName>
    <definedName name="Deutsche_PayTV_SA">#REF!</definedName>
    <definedName name="Deutsche_PayTV_SA_Holding">#REF!</definedName>
    <definedName name="Deutsche_Siss">#REF!</definedName>
    <definedName name="Deutsche_Tencent">#REF!</definedName>
    <definedName name="Deutsche_Tencent_Holding">#REF!</definedName>
    <definedName name="Deutsche_Titan">#REF!</definedName>
    <definedName name="Deutsche_Titan_Holding">#REF!</definedName>
    <definedName name="heimo"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Heimo1"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i">#REF!</definedName>
    <definedName name="ID" localSheetId="5" hidden="1">"40f991e6-78a1-4335-840c-dabb9db1e181"</definedName>
    <definedName name="ID" localSheetId="0" hidden="1">"ab72538e-9c98-4480-9644-19f779c4f857"</definedName>
    <definedName name="ID" localSheetId="10" hidden="1">"1ef4e621-5fe6-4b25-bfa8-4333ab51b72d"</definedName>
    <definedName name="ID" localSheetId="11" hidden="1">"6f9d6cf0-8a7e-43bf-b095-26e6be54716e"</definedName>
    <definedName name="ID" localSheetId="7" hidden="1">"aea5960b-8fdd-42fc-be7e-7caa96d112b1"</definedName>
    <definedName name="ID" localSheetId="8" hidden="1">"62a63f10-9a9a-4ea8-b9e8-b7e9393e8bc9"</definedName>
    <definedName name="ID" localSheetId="4" hidden="1">"ba8cc595-e441-4538-b833-bce814d49b02"</definedName>
    <definedName name="ID" localSheetId="9" hidden="1">"8f4de674-eecd-49ae-8dce-5552151d7d6e"</definedName>
    <definedName name="ID" localSheetId="6" hidden="1">"242c3748-f50e-4343-a5c7-7d3254d3e289"</definedName>
    <definedName name="ID" localSheetId="3" hidden="1">"425d0e61-d7f3-4435-8ebd-753824247f37"</definedName>
    <definedName name="ID" localSheetId="2" hidden="1">"e65ab694-fa7c-4f5e-af46-3a3fe22f06c4"</definedName>
    <definedName name="ID" localSheetId="1" hidden="1">"13506511-9509-4cac-94a2-b4d010eecde8"</definedName>
    <definedName name="ID" localSheetId="12" hidden="1">"2744a591-2644-4946-98d2-4901bf3cf8a0"</definedName>
    <definedName name="Investec_Abril">#REF!</definedName>
    <definedName name="Investec_Abril_PerShare">#REF!</definedName>
    <definedName name="Investec_Abril_Stake">#REF!</definedName>
    <definedName name="Investec_BEEshares">#REF!</definedName>
    <definedName name="Investec_BEEshares_PerShare">#REF!</definedName>
    <definedName name="Investec_Internet">#REF!</definedName>
    <definedName name="Investec_Internet_PerShare">#REF!</definedName>
    <definedName name="Investec_MailRU">#REF!</definedName>
    <definedName name="Investec_MailRU_PerShare">#REF!</definedName>
    <definedName name="Investec_MailRU_Stake">#REF!</definedName>
    <definedName name="Investec_NetDebt">#REF!</definedName>
    <definedName name="Investec_NetDebt_PerShare">#REF!</definedName>
    <definedName name="Investec_PayTV">#REF!</definedName>
    <definedName name="Investec_PayTV_PerShare">#REF!</definedName>
    <definedName name="Investec_Print">#REF!</definedName>
    <definedName name="Investec_Print_PerShare">#REF!</definedName>
    <definedName name="Investec_Technology">#REF!</definedName>
    <definedName name="Investec_Technology_PerShare">#REF!</definedName>
    <definedName name="Investec_Tencent">#REF!</definedName>
    <definedName name="Investec_Tencent_PerShare">#REF!</definedName>
    <definedName name="Investec_Tencent_Stake">#REF!</definedName>
    <definedName name="JP_Abril">#REF!</definedName>
    <definedName name="JP_Abril_cps">#REF!</definedName>
    <definedName name="JP_Abril_share">#REF!</definedName>
    <definedName name="JP_BEE">#REF!</definedName>
    <definedName name="JP_BEE_cps">#REF!</definedName>
    <definedName name="JP_BEELoan">#REF!</definedName>
    <definedName name="JP_BEELoan_cps">#REF!</definedName>
    <definedName name="JP_BookPublishing">#REF!</definedName>
    <definedName name="JP_BookPublishing_cps">#REF!</definedName>
    <definedName name="JP_ContLiab">#REF!</definedName>
    <definedName name="JP_ContLiab_cps">#REF!</definedName>
    <definedName name="JP_Internet">#REF!</definedName>
    <definedName name="JP_Internet_cps">#REF!</definedName>
    <definedName name="JP_MailRU">#REF!</definedName>
    <definedName name="JP_MailRU_cps">#REF!</definedName>
    <definedName name="JP_MailRU_share">#REF!</definedName>
    <definedName name="JP_NPN_NetDebt">#REF!</definedName>
    <definedName name="JP_NPN_NetDebt_cps">#REF!</definedName>
    <definedName name="JP_PayTV">#REF!</definedName>
    <definedName name="JP_PayTV_cps">#REF!</definedName>
    <definedName name="JP_PrintMedia">#REF!</definedName>
    <definedName name="JP_PrintMedia_cps">#REF!</definedName>
    <definedName name="JP_Technology">#REF!</definedName>
    <definedName name="JP_Technology_cps">#REF!</definedName>
    <definedName name="JP_Tencent">#REF!</definedName>
    <definedName name="JP_Tencent_cps">#REF!</definedName>
    <definedName name="JP_Tencent_NetDebt">#REF!</definedName>
    <definedName name="JP_Tencent_NetDebt_cps">#REF!</definedName>
    <definedName name="JP_Tencent_share">#REF!</definedName>
    <definedName name="Macquarie_Abril">#REF!</definedName>
    <definedName name="Macquarie_Abril_PerSh">#REF!</definedName>
    <definedName name="Macquarie_Allegro">#REF!</definedName>
    <definedName name="Macquarie_Allegro_PerSh">#REF!</definedName>
    <definedName name="Macquarie_BEEshares">#REF!</definedName>
    <definedName name="Macquarie_BEEshares_PerSh">#REF!</definedName>
    <definedName name="Macquarie_BeigingMediaCorp">#REF!</definedName>
    <definedName name="Macquarie_BeigingMediaCorp_PerSh">#REF!</definedName>
    <definedName name="Macquarie_Buscape">#REF!</definedName>
    <definedName name="Macquarie_Buscape_PerSh">#REF!</definedName>
    <definedName name="Macquarie_Gadu">#REF!</definedName>
    <definedName name="Macquarie_Gadu_PerSh">#REF!</definedName>
    <definedName name="Macquarie_GroupStructDiscount">#REF!</definedName>
    <definedName name="Macquarie_GroupStructDiscount_PerSh">#REF!</definedName>
    <definedName name="Macquarie_HeadOfficeCosts">#REF!</definedName>
    <definedName name="Macquarie_HeadOfficeCosts_PerSh">#REF!</definedName>
    <definedName name="Macquarie_Internet">#REF!</definedName>
    <definedName name="Macquarie_Internet_PerSh">#REF!</definedName>
    <definedName name="Macquarie_MailRU">#REF!</definedName>
    <definedName name="Macquarie_MailRU_PerSh">#REF!</definedName>
    <definedName name="Macquarie_Media24">#REF!</definedName>
    <definedName name="Macquarie_Media24_PerSh">#REF!</definedName>
    <definedName name="Macquarie_MWeb">#REF!</definedName>
    <definedName name="Macquarie_MWeb_PerSh">#REF!</definedName>
    <definedName name="Macquarie_NetDebt">#REF!</definedName>
    <definedName name="Macquarie_NetDebt_PerSh">#REF!</definedName>
    <definedName name="Macquarie_PayTV">#REF!</definedName>
    <definedName name="Macquarie_PayTV_Africa">#REF!</definedName>
    <definedName name="Macquarie_PayTV_Africa_PerSh">#REF!</definedName>
    <definedName name="Macquarie_PayTV_PerSh">#REF!</definedName>
    <definedName name="Macquarie_PayTV_SA">#REF!</definedName>
    <definedName name="Macquarie_PayTV_SA_PerSh">#REF!</definedName>
    <definedName name="Macquarie_PostRetMedLiability">#REF!</definedName>
    <definedName name="Macquarie_PostRetMedLiability_PerSh">#REF!</definedName>
    <definedName name="Macquarie_Print">#REF!</definedName>
    <definedName name="Macquarie_Print_PerSh">#REF!</definedName>
    <definedName name="Macquarie_Technology">#REF!</definedName>
    <definedName name="Macquarie_Technology_PerSh">#REF!</definedName>
    <definedName name="Macquarie_Tencent">#REF!</definedName>
    <definedName name="Macquarie_Tencent_PerSh">#REF!</definedName>
    <definedName name="Macquarie_Titan">#REF!</definedName>
    <definedName name="Macquarie_Titan_PerSh">#REF!</definedName>
    <definedName name="ML_Abril">#REF!</definedName>
    <definedName name="ML_Abril_Stake">#REF!</definedName>
    <definedName name="ML_BEEshares">#REF!</definedName>
    <definedName name="ML_BeijingMedia">#REF!</definedName>
    <definedName name="ML_BeijingMedia_Stake">#REF!</definedName>
    <definedName name="ML_BookPublishers_Stake">#REF!</definedName>
    <definedName name="ML_BookPublishing">#REF!</definedName>
    <definedName name="ML_Buscape">#REF!</definedName>
    <definedName name="ML_Buscape_Stake">#REF!</definedName>
    <definedName name="ML_DevelopmentCosts">#REF!</definedName>
    <definedName name="ML_Gadu">#REF!</definedName>
    <definedName name="ML_Gadu_Stake">#REF!</definedName>
    <definedName name="ML_Irdeto">#REF!</definedName>
    <definedName name="ML_Irdeto_Stake">#REF!</definedName>
    <definedName name="ML_MailRU">#REF!</definedName>
    <definedName name="ML_MailRU_Stake">#REF!</definedName>
    <definedName name="ML_Media24">#REF!</definedName>
    <definedName name="ML_Media24_Stake">#REF!</definedName>
    <definedName name="ML_Mweb">#REF!</definedName>
    <definedName name="ML_MWeb_Stake">#REF!</definedName>
    <definedName name="ML_NetDebt">#REF!</definedName>
    <definedName name="ML_PayTV">#REF!</definedName>
    <definedName name="ML_PayTV_Stake">#REF!</definedName>
    <definedName name="ML_Siss">#REF!</definedName>
    <definedName name="ML_Tencent">#REF!</definedName>
    <definedName name="ML_Tencent_Stake">#REF!</definedName>
    <definedName name="ML_Tradus">#REF!</definedName>
    <definedName name="ML_Tradus_Stake">#REF!</definedName>
    <definedName name="MonthSelect">#REF!</definedName>
    <definedName name="Nedcor_Abril_perSh">#REF!</definedName>
    <definedName name="Nedcor_Books_perSh">#REF!</definedName>
    <definedName name="Nedcor_Internet_perSh">#REF!</definedName>
    <definedName name="Nedcor_PayTV_perSh">#REF!</definedName>
    <definedName name="Nedcor_Print_perSh">#REF!</definedName>
    <definedName name="Nedcor_Technology_perSh">#REF!</definedName>
    <definedName name="Nedcor_Tencent_perSh">#REF!</definedName>
    <definedName name="new">#REF!</definedName>
    <definedName name="Period">#REF!</definedName>
    <definedName name="_xlnm.Print_Area" localSheetId="5">Classifieds!$A$1:$J$54</definedName>
    <definedName name="_xlnm.Print_Area" localSheetId="8">Etail!$A$1:$J$44</definedName>
    <definedName name="_xlnm.Print_Area" localSheetId="4">'Food Delivery'!$A$1:$J$99</definedName>
    <definedName name="_xlnm.Print_Area" localSheetId="6">'Payments &amp; Fintech'!$A$1:$J$105</definedName>
    <definedName name="RenCap_Abril">#REF!</definedName>
    <definedName name="RenCap_Abril_PerShare">#REF!</definedName>
    <definedName name="RenCap_Allegro">#REF!</definedName>
    <definedName name="RenCap_Allegro_PerSh">#REF!</definedName>
    <definedName name="RenCap_BEEPrefShares">#REF!</definedName>
    <definedName name="RenCap_BeijingMedia">#REF!</definedName>
    <definedName name="RenCap_BeijingMedia_PerShare">#REF!</definedName>
    <definedName name="RenCap_BuscaPe">#REF!</definedName>
    <definedName name="RenCap_Gadu">#REF!</definedName>
    <definedName name="RenCap_Gadu_PerSh">#REF!</definedName>
    <definedName name="RenCap_HOcosts">#REF!</definedName>
    <definedName name="RenCap_Irdeto">#REF!</definedName>
    <definedName name="RenCap_Irdeto_PerSh">#REF!</definedName>
    <definedName name="RenCap_Mailru">#REF!</definedName>
    <definedName name="RenCap_Mailru_PerSh">#REF!</definedName>
    <definedName name="Rencap_Media24">#REF!</definedName>
    <definedName name="Rencap_Media24_PerShare">#REF!</definedName>
    <definedName name="RenCap_NetDebt">#REF!</definedName>
    <definedName name="RenCap_OtherInt">#REF!</definedName>
    <definedName name="RenCap_OtherInt_PerSh">#REF!</definedName>
    <definedName name="RenCap_PayTV">#REF!</definedName>
    <definedName name="RenCap_PayTV_PerShare">#REF!</definedName>
    <definedName name="RenCap_Siss">#REF!</definedName>
    <definedName name="RenCap_Tencent">#REF!</definedName>
    <definedName name="RenCap_TenCent_PerSh">#REF!</definedName>
    <definedName name="RenCap_Titan">#REF!</definedName>
    <definedName name="RenCap_Titan_PerShare">#REF!</definedName>
    <definedName name="RMB_Abril">#REF!</definedName>
    <definedName name="RMB_CapitalStructureDiscount">#REF!</definedName>
    <definedName name="RMB_CorpCosts">#REF!</definedName>
    <definedName name="RMB_Internet">#REF!</definedName>
    <definedName name="RMB_MailRU">#REF!</definedName>
    <definedName name="RMB_Minority">#REF!</definedName>
    <definedName name="RMB_NetDebt">#REF!</definedName>
    <definedName name="RMB_Other">#REF!</definedName>
    <definedName name="RMB_PayTV">#REF!</definedName>
    <definedName name="RMB_PostRetLiab">#REF!</definedName>
    <definedName name="RMB_Print">#REF!</definedName>
    <definedName name="RMB_SISS">#REF!</definedName>
    <definedName name="RMB_TencentDiscountPerShare">#REF!</definedName>
    <definedName name="RMB_TencentPerShare">#REF!</definedName>
    <definedName name="Scenario">#REF!</definedName>
    <definedName name="UBS_Abril">#REF!</definedName>
    <definedName name="UBS_Abril_PerSh">#REF!</definedName>
    <definedName name="UBS_Allegro">#REF!</definedName>
    <definedName name="UBS_BuscaPe">#REF!</definedName>
    <definedName name="UBS_Gadu">#REF!</definedName>
    <definedName name="UBS_Gadu_PerSh">#REF!</definedName>
    <definedName name="UBS_MailRU">#REF!</definedName>
    <definedName name="UBS_MailRU_PerSh">#REF!</definedName>
    <definedName name="UBS_Media24">#REF!</definedName>
    <definedName name="UBS_MNet">#REF!</definedName>
    <definedName name="UBS_MNet_PerSh">#REF!</definedName>
    <definedName name="UBS_MWeb">#REF!</definedName>
    <definedName name="UBS_NetCash">#REF!</definedName>
    <definedName name="UBS_NetCash_PerSh">#REF!</definedName>
    <definedName name="UBS_OptionDilution">#REF!</definedName>
    <definedName name="UBS_OptionDilution_PerSh">#REF!</definedName>
    <definedName name="UBS_PayTV_Africa">#REF!</definedName>
    <definedName name="UBS_PayTV_SA">#REF!</definedName>
    <definedName name="UBS_PrefShares">#REF!</definedName>
    <definedName name="UBS_PrefShares_PerSh">#REF!</definedName>
    <definedName name="UBS_Siss">#REF!</definedName>
    <definedName name="UBS_Smaller_internet_acquisitions">#REF!</definedName>
    <definedName name="UBS_Technology">#REF!</definedName>
    <definedName name="UBS_Tencent">#REF!</definedName>
    <definedName name="UBS_Tencent_PerSh">#REF!</definedName>
    <definedName name="UBS_ViaAfrica">#REF!</definedName>
    <definedName name="UBS_ViaAfrica_PerSh">#REF!</definedName>
    <definedName name="wrn.Pack."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2" l="1"/>
  <c r="K78" i="2"/>
  <c r="H78" i="2"/>
  <c r="G78" i="2"/>
  <c r="L74" i="2" l="1"/>
  <c r="K74" i="2"/>
  <c r="J74" i="2"/>
  <c r="H74" i="2"/>
  <c r="G74" i="2"/>
  <c r="F74" i="2"/>
  <c r="L71" i="2" l="1"/>
  <c r="K71" i="2"/>
  <c r="H71" i="2"/>
  <c r="G71" i="2"/>
  <c r="L13" i="3"/>
  <c r="K13" i="3"/>
  <c r="F10" i="12" l="1"/>
  <c r="F17" i="12" s="1"/>
  <c r="H10" i="12"/>
  <c r="K7" i="4" l="1"/>
  <c r="K14" i="4"/>
  <c r="K16" i="4"/>
  <c r="L16" i="3" l="1"/>
  <c r="G16" i="10"/>
  <c r="G17" i="10"/>
  <c r="G18" i="10"/>
  <c r="G19" i="10"/>
  <c r="G20" i="10"/>
  <c r="G15" i="10"/>
  <c r="F21" i="10"/>
  <c r="E21" i="10"/>
  <c r="G21" i="10" l="1"/>
  <c r="L42" i="2"/>
  <c r="L35" i="1"/>
  <c r="L14" i="2" l="1"/>
  <c r="L17" i="2"/>
  <c r="F5" i="8" l="1"/>
  <c r="K73" i="3"/>
  <c r="J73" i="3"/>
  <c r="H73" i="3"/>
  <c r="G73" i="3"/>
  <c r="F73" i="3"/>
  <c r="L45" i="4" l="1"/>
  <c r="L42" i="4"/>
  <c r="L7" i="3"/>
  <c r="L88" i="3"/>
  <c r="L58" i="3"/>
  <c r="L28" i="5"/>
  <c r="L23" i="4"/>
  <c r="L32" i="4"/>
  <c r="L49" i="4"/>
  <c r="L81" i="2"/>
  <c r="L7" i="2"/>
  <c r="L23" i="2"/>
  <c r="L35" i="2"/>
  <c r="L7" i="1"/>
  <c r="L41" i="1" l="1"/>
  <c r="L91" i="3"/>
  <c r="L61" i="3"/>
  <c r="L10" i="2"/>
  <c r="L31" i="5"/>
  <c r="L26" i="2"/>
  <c r="L26" i="4"/>
  <c r="L52" i="4"/>
  <c r="L35" i="4"/>
  <c r="L84" i="2"/>
  <c r="L44" i="1"/>
  <c r="L38" i="2"/>
  <c r="L10" i="3"/>
  <c r="L10" i="1"/>
  <c r="L33" i="3" l="1"/>
  <c r="L20" i="3"/>
  <c r="L45" i="3"/>
  <c r="L50" i="2" l="1"/>
  <c r="L36" i="3"/>
  <c r="L48" i="3"/>
  <c r="K81" i="2"/>
  <c r="K63" i="2"/>
  <c r="K57" i="2"/>
  <c r="K55" i="2"/>
  <c r="K35" i="2"/>
  <c r="K31" i="2"/>
  <c r="K29" i="2"/>
  <c r="K23" i="2"/>
  <c r="K17" i="2"/>
  <c r="K14" i="2"/>
  <c r="K7" i="2"/>
  <c r="K41" i="1"/>
  <c r="K39" i="1"/>
  <c r="K37" i="1"/>
  <c r="K35" i="1"/>
  <c r="K29" i="1"/>
  <c r="K17" i="1"/>
  <c r="K7" i="1"/>
  <c r="K88" i="3"/>
  <c r="K82" i="3"/>
  <c r="K80" i="3"/>
  <c r="K78" i="3"/>
  <c r="K70" i="3"/>
  <c r="K66" i="3"/>
  <c r="K64" i="3"/>
  <c r="K58" i="3"/>
  <c r="K55" i="3"/>
  <c r="K52" i="3"/>
  <c r="K45" i="3"/>
  <c r="K42" i="3"/>
  <c r="K39" i="3"/>
  <c r="K33" i="3"/>
  <c r="K30" i="3"/>
  <c r="K27" i="3"/>
  <c r="K20" i="3"/>
  <c r="K7" i="3"/>
  <c r="K49" i="4"/>
  <c r="K42" i="4"/>
  <c r="K39" i="4"/>
  <c r="K32" i="4"/>
  <c r="K29" i="4"/>
  <c r="K23" i="4"/>
  <c r="K19" i="4"/>
  <c r="K33" i="5"/>
  <c r="K28" i="5"/>
  <c r="K21" i="5"/>
  <c r="K15" i="5"/>
  <c r="K12" i="5"/>
  <c r="K7" i="5"/>
  <c r="K72" i="6"/>
  <c r="K55" i="6"/>
  <c r="K55" i="7"/>
  <c r="L55" i="7"/>
  <c r="L63" i="2"/>
  <c r="L57" i="2"/>
  <c r="L55" i="2"/>
  <c r="L31" i="2"/>
  <c r="L29" i="2"/>
  <c r="L39" i="1"/>
  <c r="L37" i="1"/>
  <c r="L17" i="1"/>
  <c r="L82" i="3"/>
  <c r="L80" i="3"/>
  <c r="L78" i="3"/>
  <c r="L66" i="3"/>
  <c r="L64" i="3"/>
  <c r="L55" i="3"/>
  <c r="L52" i="3"/>
  <c r="L42" i="3"/>
  <c r="L39" i="3"/>
  <c r="L30" i="3"/>
  <c r="L27" i="3"/>
  <c r="L39" i="4"/>
  <c r="L29" i="4"/>
  <c r="L19" i="4"/>
  <c r="L16" i="4"/>
  <c r="L14" i="4"/>
  <c r="L7" i="4"/>
  <c r="L33" i="5"/>
  <c r="L21" i="5"/>
  <c r="L15" i="5"/>
  <c r="L12" i="5"/>
  <c r="L7" i="5"/>
  <c r="L72" i="6"/>
  <c r="L55" i="6"/>
  <c r="K84" i="9"/>
  <c r="K83" i="9"/>
  <c r="K82" i="9"/>
  <c r="K81" i="9"/>
  <c r="K80" i="9"/>
  <c r="K79" i="9"/>
  <c r="K78" i="9"/>
  <c r="K75" i="9"/>
  <c r="K73" i="9"/>
  <c r="K72" i="9"/>
  <c r="K70" i="9"/>
  <c r="K58" i="9"/>
  <c r="K56" i="9"/>
  <c r="K53" i="9"/>
  <c r="K48" i="9"/>
  <c r="K40" i="9"/>
  <c r="K32" i="9"/>
  <c r="K24" i="9"/>
  <c r="K16" i="9"/>
  <c r="K116" i="6"/>
  <c r="K112" i="6" s="1"/>
  <c r="K115" i="6"/>
  <c r="K111" i="6" s="1"/>
  <c r="K114" i="6"/>
  <c r="K110" i="6" s="1"/>
  <c r="K90" i="6"/>
  <c r="K89" i="6"/>
  <c r="K88" i="6"/>
  <c r="K77" i="6"/>
  <c r="K75" i="6"/>
  <c r="K68" i="6"/>
  <c r="K66" i="6"/>
  <c r="K63" i="6"/>
  <c r="K60" i="6"/>
  <c r="K58" i="6"/>
  <c r="K51" i="6"/>
  <c r="K48" i="6"/>
  <c r="K46" i="6"/>
  <c r="K50" i="6" s="1"/>
  <c r="K43" i="6"/>
  <c r="K40" i="6"/>
  <c r="K38" i="6"/>
  <c r="K42" i="6" s="1"/>
  <c r="K35" i="6"/>
  <c r="K32" i="6"/>
  <c r="K30" i="6"/>
  <c r="K34" i="6" s="1"/>
  <c r="K27" i="6"/>
  <c r="K24" i="6"/>
  <c r="K22" i="6"/>
  <c r="K26" i="6" s="1"/>
  <c r="K19" i="6"/>
  <c r="K16" i="6"/>
  <c r="K14" i="6"/>
  <c r="K18" i="6" s="1"/>
  <c r="K9" i="6"/>
  <c r="K60" i="7"/>
  <c r="K58" i="7"/>
  <c r="K51" i="7"/>
  <c r="K48" i="7"/>
  <c r="K46" i="7"/>
  <c r="K50" i="7" s="1"/>
  <c r="K43" i="7"/>
  <c r="K40" i="7"/>
  <c r="K38" i="7"/>
  <c r="K35" i="7"/>
  <c r="K32" i="7"/>
  <c r="K30" i="7"/>
  <c r="K34" i="7" s="1"/>
  <c r="K27" i="7"/>
  <c r="K24" i="7"/>
  <c r="K22" i="7"/>
  <c r="K26" i="7" s="1"/>
  <c r="K19" i="7"/>
  <c r="K16" i="7"/>
  <c r="K14" i="7"/>
  <c r="K18" i="7" s="1"/>
  <c r="K9" i="7"/>
  <c r="K69" i="7" s="1"/>
  <c r="K84" i="2"/>
  <c r="K64" i="2"/>
  <c r="K60" i="2"/>
  <c r="K49" i="2"/>
  <c r="K46" i="2"/>
  <c r="L47" i="2" s="1"/>
  <c r="K42" i="2"/>
  <c r="K45" i="2" s="1"/>
  <c r="K40" i="2"/>
  <c r="K38" i="2"/>
  <c r="K33" i="2"/>
  <c r="K26" i="2"/>
  <c r="K10" i="2"/>
  <c r="K44" i="1"/>
  <c r="K31" i="1"/>
  <c r="K21" i="1"/>
  <c r="K10" i="1"/>
  <c r="K91" i="3"/>
  <c r="K84" i="3"/>
  <c r="K61" i="3"/>
  <c r="K49" i="3"/>
  <c r="K48" i="3"/>
  <c r="K36" i="3"/>
  <c r="K24" i="3"/>
  <c r="K23" i="3"/>
  <c r="K16" i="3"/>
  <c r="K10" i="3"/>
  <c r="K52" i="4"/>
  <c r="K45" i="4"/>
  <c r="K35" i="4"/>
  <c r="K26" i="4"/>
  <c r="K10" i="4"/>
  <c r="K31" i="5"/>
  <c r="K24" i="5"/>
  <c r="K10" i="5"/>
  <c r="L21" i="1"/>
  <c r="K62" i="9" l="1"/>
  <c r="K74" i="7"/>
  <c r="E5" i="8"/>
  <c r="K18" i="9"/>
  <c r="K28" i="6"/>
  <c r="K36" i="7"/>
  <c r="K50" i="9"/>
  <c r="K59" i="9"/>
  <c r="K50" i="2"/>
  <c r="K67" i="9"/>
  <c r="K44" i="6"/>
  <c r="K37" i="9"/>
  <c r="K74" i="9"/>
  <c r="K67" i="6"/>
  <c r="K21" i="9"/>
  <c r="K42" i="9"/>
  <c r="K13" i="9"/>
  <c r="K20" i="7"/>
  <c r="K76" i="9"/>
  <c r="K45" i="9"/>
  <c r="K26" i="9"/>
  <c r="K34" i="9"/>
  <c r="K29" i="9"/>
  <c r="K8" i="9"/>
  <c r="K52" i="7"/>
  <c r="K44" i="7"/>
  <c r="K6" i="7"/>
  <c r="K11" i="7"/>
  <c r="K70" i="7" s="1"/>
  <c r="K75" i="7" s="1"/>
  <c r="K96" i="6"/>
  <c r="K102" i="6" s="1"/>
  <c r="K36" i="6"/>
  <c r="K52" i="6"/>
  <c r="K11" i="6"/>
  <c r="K98" i="6" s="1"/>
  <c r="K103" i="6" s="1"/>
  <c r="K65" i="9"/>
  <c r="K20" i="6"/>
  <c r="K28" i="7"/>
  <c r="K69" i="6"/>
  <c r="K57" i="9"/>
  <c r="K42" i="7"/>
  <c r="K6" i="6"/>
  <c r="L24" i="9"/>
  <c r="K68" i="9" l="1"/>
  <c r="K12" i="7"/>
  <c r="K10" i="6"/>
  <c r="K10" i="7"/>
  <c r="K68" i="7"/>
  <c r="K73" i="7" s="1"/>
  <c r="K93" i="6"/>
  <c r="K12" i="6"/>
  <c r="K90" i="9"/>
  <c r="K66" i="9"/>
  <c r="F24" i="9"/>
  <c r="H57" i="2"/>
  <c r="G57" i="2"/>
  <c r="L43" i="2"/>
  <c r="H42" i="2"/>
  <c r="G42" i="2"/>
  <c r="H49" i="2"/>
  <c r="H46" i="2"/>
  <c r="K101" i="6" l="1"/>
  <c r="K99" i="6"/>
  <c r="K97" i="6"/>
  <c r="H29" i="1"/>
  <c r="G60" i="2" l="1"/>
  <c r="J58" i="7"/>
  <c r="L58" i="7"/>
  <c r="J60" i="7"/>
  <c r="L60" i="7"/>
  <c r="H13" i="3" l="1"/>
  <c r="H16" i="3"/>
  <c r="L40" i="2" l="1"/>
  <c r="L41" i="2" s="1"/>
  <c r="H40" i="2"/>
  <c r="H84" i="9" l="1"/>
  <c r="H83" i="9"/>
  <c r="H82" i="9"/>
  <c r="H81" i="9"/>
  <c r="H80" i="9"/>
  <c r="H79" i="9"/>
  <c r="H78" i="9"/>
  <c r="H75" i="9"/>
  <c r="H73" i="9"/>
  <c r="H72" i="9"/>
  <c r="H70" i="9"/>
  <c r="H58" i="9"/>
  <c r="H56" i="9"/>
  <c r="H53" i="9"/>
  <c r="H48" i="9"/>
  <c r="H40" i="9"/>
  <c r="H32" i="9"/>
  <c r="H24" i="9"/>
  <c r="H16" i="9"/>
  <c r="H48" i="6"/>
  <c r="H40" i="6"/>
  <c r="H32" i="6"/>
  <c r="H24" i="6"/>
  <c r="H16" i="6"/>
  <c r="H60" i="7"/>
  <c r="H58" i="7"/>
  <c r="H55" i="7"/>
  <c r="H51" i="7"/>
  <c r="H48" i="7"/>
  <c r="H46" i="7"/>
  <c r="H50" i="7" s="1"/>
  <c r="H43" i="7"/>
  <c r="H40" i="7"/>
  <c r="H38" i="7"/>
  <c r="H42" i="7" s="1"/>
  <c r="H35" i="7"/>
  <c r="H32" i="7"/>
  <c r="H30" i="7"/>
  <c r="H34" i="7" s="1"/>
  <c r="H27" i="7"/>
  <c r="H24" i="7"/>
  <c r="H22" i="7"/>
  <c r="H26" i="7" s="1"/>
  <c r="H19" i="7"/>
  <c r="H16" i="7"/>
  <c r="H14" i="7"/>
  <c r="H18" i="7" s="1"/>
  <c r="H9" i="7"/>
  <c r="H116" i="6"/>
  <c r="H112" i="6" s="1"/>
  <c r="H115" i="6"/>
  <c r="H111" i="6" s="1"/>
  <c r="H114" i="6"/>
  <c r="H110" i="6" s="1"/>
  <c r="H90" i="6"/>
  <c r="H89" i="6"/>
  <c r="H88" i="6"/>
  <c r="H77" i="6"/>
  <c r="H75" i="6"/>
  <c r="H72" i="6"/>
  <c r="H68" i="6"/>
  <c r="G68" i="6"/>
  <c r="H66" i="6"/>
  <c r="H63" i="6"/>
  <c r="H60" i="6"/>
  <c r="H58" i="6"/>
  <c r="H55" i="6"/>
  <c r="H51" i="6"/>
  <c r="H46" i="6"/>
  <c r="H43" i="6"/>
  <c r="H38" i="6"/>
  <c r="H42" i="6" s="1"/>
  <c r="H35" i="6"/>
  <c r="H30" i="6"/>
  <c r="H34" i="6" s="1"/>
  <c r="H27" i="6"/>
  <c r="H22" i="6"/>
  <c r="H19" i="6"/>
  <c r="H14" i="6"/>
  <c r="H18" i="6" s="1"/>
  <c r="H9" i="6"/>
  <c r="J61" i="3"/>
  <c r="H52" i="6" l="1"/>
  <c r="H21" i="9"/>
  <c r="H25" i="9" s="1"/>
  <c r="H44" i="6"/>
  <c r="H52" i="7"/>
  <c r="H69" i="6"/>
  <c r="H67" i="6"/>
  <c r="H74" i="9"/>
  <c r="H96" i="6"/>
  <c r="H34" i="9"/>
  <c r="H28" i="7"/>
  <c r="H45" i="9"/>
  <c r="H49" i="9" s="1"/>
  <c r="H50" i="9"/>
  <c r="H8" i="9"/>
  <c r="H69" i="7"/>
  <c r="H57" i="9"/>
  <c r="H59" i="9"/>
  <c r="H42" i="9"/>
  <c r="H44" i="7"/>
  <c r="H37" i="9"/>
  <c r="H26" i="9"/>
  <c r="H26" i="6"/>
  <c r="H11" i="7"/>
  <c r="H36" i="6"/>
  <c r="H36" i="7"/>
  <c r="H29" i="9"/>
  <c r="H20" i="6"/>
  <c r="H13" i="9"/>
  <c r="H17" i="9" s="1"/>
  <c r="H18" i="9"/>
  <c r="H62" i="9"/>
  <c r="H67" i="9"/>
  <c r="H65" i="9"/>
  <c r="H76" i="9"/>
  <c r="H20" i="7"/>
  <c r="H6" i="7"/>
  <c r="H50" i="6"/>
  <c r="H11" i="6"/>
  <c r="H6" i="6"/>
  <c r="H28" i="6"/>
  <c r="H27" i="9" l="1"/>
  <c r="H51" i="9"/>
  <c r="H35" i="9"/>
  <c r="H66" i="9"/>
  <c r="H90" i="9"/>
  <c r="H68" i="9"/>
  <c r="H98" i="6"/>
  <c r="H102" i="6"/>
  <c r="H10" i="9"/>
  <c r="H70" i="7"/>
  <c r="H43" i="9"/>
  <c r="H41" i="9"/>
  <c r="H33" i="9"/>
  <c r="H5" i="9"/>
  <c r="H19" i="9"/>
  <c r="H68" i="7"/>
  <c r="H93" i="6"/>
  <c r="H12" i="6"/>
  <c r="H10" i="7"/>
  <c r="H12" i="7"/>
  <c r="H10" i="6"/>
  <c r="H92" i="9" l="1"/>
  <c r="H103" i="6"/>
  <c r="H87" i="9"/>
  <c r="H9" i="9"/>
  <c r="H11" i="9"/>
  <c r="H99" i="6"/>
  <c r="H101" i="6"/>
  <c r="H97" i="6"/>
  <c r="H93" i="9" l="1"/>
  <c r="H91" i="9"/>
  <c r="H31" i="5"/>
  <c r="H24" i="5"/>
  <c r="H10" i="5"/>
  <c r="H33" i="5"/>
  <c r="H28" i="5"/>
  <c r="H21" i="5"/>
  <c r="H15" i="5"/>
  <c r="H12" i="5"/>
  <c r="H7" i="5"/>
  <c r="H52" i="4"/>
  <c r="H45" i="4"/>
  <c r="H35" i="4"/>
  <c r="H26" i="4"/>
  <c r="H10" i="4"/>
  <c r="H49" i="4"/>
  <c r="H42" i="4"/>
  <c r="H32" i="4"/>
  <c r="H29" i="4"/>
  <c r="H23" i="4"/>
  <c r="H19" i="4"/>
  <c r="H16" i="4"/>
  <c r="H14" i="4"/>
  <c r="H7" i="4"/>
  <c r="H45" i="3"/>
  <c r="H52" i="3"/>
  <c r="H55" i="3"/>
  <c r="H58" i="3"/>
  <c r="H61" i="3"/>
  <c r="G61" i="3"/>
  <c r="G48" i="3"/>
  <c r="G36" i="3"/>
  <c r="H91" i="3"/>
  <c r="H84" i="3"/>
  <c r="H48" i="3"/>
  <c r="H36" i="3"/>
  <c r="H88" i="3"/>
  <c r="H82" i="3"/>
  <c r="H80" i="3"/>
  <c r="H78" i="3"/>
  <c r="H70" i="3"/>
  <c r="H66" i="3"/>
  <c r="H64" i="3"/>
  <c r="H42" i="3"/>
  <c r="H39" i="3"/>
  <c r="H33" i="3"/>
  <c r="H30" i="3"/>
  <c r="H27" i="3"/>
  <c r="H23" i="3"/>
  <c r="H20" i="3"/>
  <c r="H10" i="3"/>
  <c r="H7" i="3"/>
  <c r="H39" i="1"/>
  <c r="H44" i="1"/>
  <c r="H41" i="1"/>
  <c r="H37" i="1"/>
  <c r="H35" i="1"/>
  <c r="H31" i="1"/>
  <c r="H21" i="1"/>
  <c r="H17" i="1"/>
  <c r="H10" i="1"/>
  <c r="H7" i="1"/>
  <c r="H84" i="2" l="1"/>
  <c r="H81" i="2"/>
  <c r="H64" i="2"/>
  <c r="H63" i="2"/>
  <c r="H60" i="2"/>
  <c r="H55" i="2"/>
  <c r="H50" i="2"/>
  <c r="H45" i="2"/>
  <c r="H38" i="2"/>
  <c r="H35" i="2"/>
  <c r="H33" i="2"/>
  <c r="H31" i="2"/>
  <c r="H29" i="2"/>
  <c r="H26" i="2"/>
  <c r="H23" i="2"/>
  <c r="H17" i="2"/>
  <c r="H14" i="2"/>
  <c r="H10" i="2"/>
  <c r="H7" i="2"/>
  <c r="L116" i="6"/>
  <c r="L112" i="6" s="1"/>
  <c r="J116" i="6"/>
  <c r="J112" i="6" s="1"/>
  <c r="G116" i="6"/>
  <c r="G112" i="6" s="1"/>
  <c r="F116" i="6"/>
  <c r="F112" i="6" s="1"/>
  <c r="F115" i="6"/>
  <c r="F111" i="6" s="1"/>
  <c r="G115" i="6"/>
  <c r="G111" i="6" s="1"/>
  <c r="J115" i="6"/>
  <c r="J111" i="6" s="1"/>
  <c r="L115" i="6"/>
  <c r="L111" i="6" s="1"/>
  <c r="L114" i="6"/>
  <c r="L110" i="6" s="1"/>
  <c r="J114" i="6"/>
  <c r="J110" i="6" s="1"/>
  <c r="G114" i="6"/>
  <c r="G110" i="6" s="1"/>
  <c r="F114" i="6"/>
  <c r="F110" i="6" s="1"/>
  <c r="J46" i="2" l="1"/>
  <c r="K47" i="2" l="1"/>
  <c r="F46" i="2"/>
  <c r="G46" i="2"/>
  <c r="H47" i="2" l="1"/>
  <c r="L84" i="9" l="1"/>
  <c r="L83" i="9"/>
  <c r="L82" i="9"/>
  <c r="L81" i="9"/>
  <c r="L80" i="9"/>
  <c r="L79" i="9"/>
  <c r="L78" i="9"/>
  <c r="G79" i="9"/>
  <c r="G80" i="9"/>
  <c r="G81" i="9"/>
  <c r="G82" i="9"/>
  <c r="G83" i="9"/>
  <c r="G84" i="9"/>
  <c r="G78" i="9"/>
  <c r="J83" i="9"/>
  <c r="J81" i="9"/>
  <c r="J80" i="9"/>
  <c r="J78" i="9"/>
  <c r="F83" i="9"/>
  <c r="F81" i="9"/>
  <c r="F80" i="9"/>
  <c r="F78" i="9"/>
  <c r="J72" i="9"/>
  <c r="G72" i="9"/>
  <c r="F72" i="9"/>
  <c r="L75" i="9"/>
  <c r="J75" i="9"/>
  <c r="G75" i="9"/>
  <c r="F75" i="9"/>
  <c r="L73" i="9"/>
  <c r="J73" i="9"/>
  <c r="G73" i="9"/>
  <c r="F73" i="9"/>
  <c r="F70" i="9"/>
  <c r="G70" i="9"/>
  <c r="J70" i="9"/>
  <c r="L70" i="9"/>
  <c r="L58" i="9"/>
  <c r="J58" i="9"/>
  <c r="G58" i="9"/>
  <c r="F58" i="9"/>
  <c r="L56" i="9"/>
  <c r="J56" i="9"/>
  <c r="G56" i="9"/>
  <c r="F56" i="9"/>
  <c r="L53" i="9"/>
  <c r="J53" i="9"/>
  <c r="G53" i="9"/>
  <c r="F53" i="9"/>
  <c r="L48" i="9"/>
  <c r="J48" i="9"/>
  <c r="G48" i="9"/>
  <c r="F48" i="9"/>
  <c r="L40" i="9"/>
  <c r="J40" i="9"/>
  <c r="G40" i="9"/>
  <c r="F40" i="9"/>
  <c r="L32" i="9"/>
  <c r="J32" i="9"/>
  <c r="G32" i="9"/>
  <c r="F32" i="9"/>
  <c r="J24" i="9"/>
  <c r="G24" i="9"/>
  <c r="L16" i="9"/>
  <c r="J16" i="9"/>
  <c r="G16" i="9"/>
  <c r="F16" i="9"/>
  <c r="J90" i="6"/>
  <c r="J89" i="6"/>
  <c r="L88" i="6"/>
  <c r="J88" i="6"/>
  <c r="G90" i="6"/>
  <c r="G89" i="6"/>
  <c r="G88" i="6"/>
  <c r="F90" i="6"/>
  <c r="F89" i="6"/>
  <c r="F88" i="6"/>
  <c r="L8" i="9" l="1"/>
  <c r="L71" i="9"/>
  <c r="L54" i="9"/>
  <c r="K54" i="9"/>
  <c r="K71" i="9"/>
  <c r="L74" i="9"/>
  <c r="H71" i="9"/>
  <c r="H54" i="9"/>
  <c r="J82" i="9"/>
  <c r="L59" i="9"/>
  <c r="L57" i="9"/>
  <c r="L76" i="9"/>
  <c r="F84" i="9"/>
  <c r="F82" i="9"/>
  <c r="J84" i="9"/>
  <c r="L62" i="9"/>
  <c r="L67" i="9"/>
  <c r="L65" i="9"/>
  <c r="L63" i="9" l="1"/>
  <c r="L66" i="9"/>
  <c r="L68" i="9"/>
  <c r="L68" i="6" l="1"/>
  <c r="L66" i="6"/>
  <c r="L77" i="6"/>
  <c r="L75" i="6"/>
  <c r="L63" i="6"/>
  <c r="L60" i="6"/>
  <c r="L58" i="6"/>
  <c r="L64" i="6" l="1"/>
  <c r="L69" i="6"/>
  <c r="L67" i="6"/>
  <c r="L48" i="7" l="1"/>
  <c r="J48" i="7"/>
  <c r="G48" i="7"/>
  <c r="F48" i="7"/>
  <c r="L40" i="7"/>
  <c r="J40" i="7"/>
  <c r="G40" i="7"/>
  <c r="F40" i="7"/>
  <c r="L32" i="7"/>
  <c r="J32" i="7"/>
  <c r="G32" i="7"/>
  <c r="F32" i="7"/>
  <c r="F24" i="7"/>
  <c r="G24" i="7"/>
  <c r="J24" i="7"/>
  <c r="L24" i="7"/>
  <c r="L16" i="7"/>
  <c r="J16" i="7"/>
  <c r="G16" i="7"/>
  <c r="F16" i="7"/>
  <c r="G38" i="4" l="1"/>
  <c r="H39" i="4" s="1"/>
  <c r="G14" i="4" l="1"/>
  <c r="J36" i="3" l="1"/>
  <c r="J48" i="3"/>
  <c r="H17" i="12" l="1"/>
  <c r="G10" i="12"/>
  <c r="G5" i="11"/>
  <c r="H5" i="11" s="1"/>
  <c r="G6" i="11"/>
  <c r="G7" i="11"/>
  <c r="F8" i="11"/>
  <c r="F12" i="11" s="1"/>
  <c r="G9" i="11"/>
  <c r="G11" i="11"/>
  <c r="G10" i="11"/>
  <c r="G11" i="10"/>
  <c r="G10" i="10"/>
  <c r="G9" i="10"/>
  <c r="G8" i="10"/>
  <c r="G7" i="10"/>
  <c r="G6" i="10"/>
  <c r="E12" i="10"/>
  <c r="F12" i="10"/>
  <c r="J76" i="9"/>
  <c r="G76" i="9"/>
  <c r="F76" i="9"/>
  <c r="J74" i="9"/>
  <c r="G74" i="9"/>
  <c r="F74" i="9"/>
  <c r="G71" i="9"/>
  <c r="J67" i="9"/>
  <c r="G67" i="9"/>
  <c r="F67" i="9"/>
  <c r="J65" i="9"/>
  <c r="G65" i="9"/>
  <c r="F65" i="9"/>
  <c r="J62" i="9"/>
  <c r="G62" i="9"/>
  <c r="F62" i="9"/>
  <c r="J59" i="9"/>
  <c r="G59" i="9"/>
  <c r="F59" i="9"/>
  <c r="J57" i="9"/>
  <c r="G57" i="9"/>
  <c r="F57" i="9"/>
  <c r="G54" i="9"/>
  <c r="L90" i="9"/>
  <c r="J8" i="9"/>
  <c r="G8" i="9"/>
  <c r="F8" i="9"/>
  <c r="K63" i="9" l="1"/>
  <c r="H63" i="9"/>
  <c r="G12" i="11"/>
  <c r="H12" i="11" s="1"/>
  <c r="J90" i="9"/>
  <c r="J68" i="9"/>
  <c r="F90" i="9"/>
  <c r="G90" i="9"/>
  <c r="F68" i="9"/>
  <c r="G68" i="9"/>
  <c r="F66" i="9"/>
  <c r="G66" i="9"/>
  <c r="G63" i="9"/>
  <c r="J66" i="9"/>
  <c r="G8" i="11"/>
  <c r="H8" i="11" s="1"/>
  <c r="G12" i="10"/>
  <c r="L51" i="6"/>
  <c r="L48" i="6"/>
  <c r="L46" i="6"/>
  <c r="L43" i="6"/>
  <c r="L40" i="6"/>
  <c r="L38" i="6"/>
  <c r="L35" i="6"/>
  <c r="L32" i="6"/>
  <c r="L30" i="6"/>
  <c r="L27" i="6"/>
  <c r="L24" i="6"/>
  <c r="L22" i="6"/>
  <c r="L19" i="6"/>
  <c r="L16" i="6"/>
  <c r="L14" i="6"/>
  <c r="L9" i="6"/>
  <c r="L51" i="7"/>
  <c r="L46" i="7"/>
  <c r="L43" i="7"/>
  <c r="L38" i="7"/>
  <c r="L35" i="7"/>
  <c r="L30" i="7"/>
  <c r="L27" i="7"/>
  <c r="L22" i="7"/>
  <c r="L19" i="7"/>
  <c r="L14" i="7"/>
  <c r="L9" i="7"/>
  <c r="L11" i="7" l="1"/>
  <c r="L11" i="6"/>
  <c r="L47" i="6"/>
  <c r="L15" i="7"/>
  <c r="L47" i="7"/>
  <c r="L31" i="7"/>
  <c r="L31" i="6"/>
  <c r="L23" i="7"/>
  <c r="L39" i="6"/>
  <c r="L39" i="7"/>
  <c r="L23" i="6"/>
  <c r="L13" i="9"/>
  <c r="L15" i="6"/>
  <c r="L26" i="7"/>
  <c r="L50" i="7"/>
  <c r="L21" i="9"/>
  <c r="L34" i="7"/>
  <c r="L34" i="9"/>
  <c r="L42" i="6"/>
  <c r="L37" i="9"/>
  <c r="L42" i="9"/>
  <c r="L50" i="9"/>
  <c r="L26" i="6"/>
  <c r="L26" i="9"/>
  <c r="L50" i="6"/>
  <c r="L45" i="9"/>
  <c r="L18" i="9"/>
  <c r="L34" i="6"/>
  <c r="L29" i="9"/>
  <c r="L96" i="6"/>
  <c r="L28" i="6"/>
  <c r="L52" i="6"/>
  <c r="L20" i="7"/>
  <c r="L44" i="6"/>
  <c r="L44" i="7"/>
  <c r="L36" i="7"/>
  <c r="L52" i="7"/>
  <c r="L36" i="6"/>
  <c r="L20" i="6"/>
  <c r="L6" i="6"/>
  <c r="L18" i="6"/>
  <c r="L42" i="7"/>
  <c r="L6" i="7"/>
  <c r="L28" i="7"/>
  <c r="L18" i="7"/>
  <c r="L10" i="5"/>
  <c r="L24" i="5"/>
  <c r="L93" i="6" l="1"/>
  <c r="L98" i="6"/>
  <c r="L74" i="7"/>
  <c r="L102" i="6"/>
  <c r="L7" i="7"/>
  <c r="L7" i="6"/>
  <c r="L46" i="9"/>
  <c r="L30" i="9"/>
  <c r="L38" i="9"/>
  <c r="L14" i="9"/>
  <c r="L22" i="9"/>
  <c r="L5" i="9"/>
  <c r="L17" i="9"/>
  <c r="L43" i="9"/>
  <c r="L27" i="9"/>
  <c r="L49" i="9"/>
  <c r="L10" i="9"/>
  <c r="L19" i="9"/>
  <c r="L25" i="9"/>
  <c r="L51" i="9"/>
  <c r="L41" i="9"/>
  <c r="L33" i="9"/>
  <c r="L35" i="9"/>
  <c r="L10" i="7"/>
  <c r="L12" i="6"/>
  <c r="L10" i="6"/>
  <c r="L12" i="7"/>
  <c r="G29" i="4"/>
  <c r="G16" i="4"/>
  <c r="G19" i="4"/>
  <c r="L73" i="7" l="1"/>
  <c r="L94" i="6"/>
  <c r="L75" i="7"/>
  <c r="L101" i="6"/>
  <c r="L97" i="6"/>
  <c r="L99" i="6"/>
  <c r="L103" i="6"/>
  <c r="F8" i="8"/>
  <c r="F12" i="8" s="1"/>
  <c r="L87" i="9"/>
  <c r="L9" i="9"/>
  <c r="L92" i="9"/>
  <c r="L11" i="9"/>
  <c r="L10" i="4"/>
  <c r="F14" i="8" l="1"/>
  <c r="L91" i="9"/>
  <c r="L93" i="9"/>
  <c r="G16" i="3"/>
  <c r="L17" i="3"/>
  <c r="L84" i="3"/>
  <c r="L14" i="3"/>
  <c r="H17" i="3" l="1"/>
  <c r="L45" i="2"/>
  <c r="L33" i="2"/>
  <c r="L64" i="2" l="1"/>
  <c r="L60" i="2"/>
  <c r="L31" i="1" l="1"/>
  <c r="G35" i="1"/>
  <c r="G37" i="1"/>
  <c r="G39" i="1"/>
  <c r="G10" i="5" l="1"/>
  <c r="F10" i="5"/>
  <c r="G7" i="5"/>
  <c r="J10" i="2"/>
  <c r="G10" i="2"/>
  <c r="F10" i="2"/>
  <c r="G7" i="2"/>
  <c r="F10" i="3"/>
  <c r="G10" i="3"/>
  <c r="J10" i="3"/>
  <c r="G7" i="3"/>
  <c r="G7" i="4"/>
  <c r="J10" i="4"/>
  <c r="G10" i="4"/>
  <c r="F10" i="4"/>
  <c r="F51" i="7"/>
  <c r="G51" i="7"/>
  <c r="J51" i="7"/>
  <c r="F46" i="7"/>
  <c r="G46" i="7"/>
  <c r="H47" i="7" s="1"/>
  <c r="J46" i="7"/>
  <c r="M43" i="7"/>
  <c r="F38" i="7"/>
  <c r="G38" i="7"/>
  <c r="H39" i="7" s="1"/>
  <c r="J38" i="7"/>
  <c r="K39" i="7" s="1"/>
  <c r="F35" i="7"/>
  <c r="G35" i="7"/>
  <c r="J35" i="7"/>
  <c r="F30" i="7"/>
  <c r="G30" i="7"/>
  <c r="H31" i="7" s="1"/>
  <c r="J30" i="7"/>
  <c r="J19" i="7"/>
  <c r="G19" i="7"/>
  <c r="F19" i="7"/>
  <c r="J14" i="7"/>
  <c r="G14" i="7"/>
  <c r="H15" i="7" s="1"/>
  <c r="F14" i="7"/>
  <c r="F27" i="7"/>
  <c r="G27" i="7"/>
  <c r="J27" i="7"/>
  <c r="F10" i="1"/>
  <c r="G10" i="1"/>
  <c r="J10" i="1"/>
  <c r="F22" i="7"/>
  <c r="G22" i="7"/>
  <c r="H23" i="7" s="1"/>
  <c r="J22" i="7"/>
  <c r="G7" i="1"/>
  <c r="K15" i="7" l="1"/>
  <c r="K23" i="7"/>
  <c r="K31" i="7"/>
  <c r="K47" i="7"/>
  <c r="J64" i="2"/>
  <c r="G64" i="2"/>
  <c r="F64" i="2"/>
  <c r="J33" i="2"/>
  <c r="G33" i="2"/>
  <c r="F33" i="2"/>
  <c r="G13" i="3" l="1"/>
  <c r="H14" i="3" l="1"/>
  <c r="G60" i="7"/>
  <c r="F60" i="7"/>
  <c r="G58" i="7"/>
  <c r="F58" i="7"/>
  <c r="G55" i="7"/>
  <c r="G52" i="7" l="1"/>
  <c r="F52" i="7"/>
  <c r="G50" i="7"/>
  <c r="F50" i="7"/>
  <c r="G47" i="7"/>
  <c r="J50" i="7"/>
  <c r="J42" i="7"/>
  <c r="G42" i="7"/>
  <c r="J36" i="7"/>
  <c r="J34" i="7"/>
  <c r="G36" i="7"/>
  <c r="G31" i="7"/>
  <c r="J20" i="7"/>
  <c r="J18" i="7"/>
  <c r="G18" i="7"/>
  <c r="G15" i="7"/>
  <c r="J26" i="7"/>
  <c r="G26" i="7"/>
  <c r="G23" i="7"/>
  <c r="J9" i="7"/>
  <c r="G9" i="7"/>
  <c r="F9" i="7"/>
  <c r="G6" i="7"/>
  <c r="F6" i="7"/>
  <c r="H7" i="7" l="1"/>
  <c r="J69" i="7"/>
  <c r="J74" i="7" s="1"/>
  <c r="F68" i="7"/>
  <c r="F73" i="7" s="1"/>
  <c r="G68" i="7"/>
  <c r="G73" i="7" s="1"/>
  <c r="G69" i="7"/>
  <c r="G74" i="7" s="1"/>
  <c r="F69" i="7"/>
  <c r="F74" i="7" s="1"/>
  <c r="G10" i="7"/>
  <c r="G7" i="7"/>
  <c r="F36" i="7"/>
  <c r="G28" i="7"/>
  <c r="G20" i="7"/>
  <c r="F18" i="7"/>
  <c r="J6" i="7"/>
  <c r="G34" i="7"/>
  <c r="F28" i="7"/>
  <c r="F34" i="7"/>
  <c r="G39" i="7"/>
  <c r="F20" i="7"/>
  <c r="J52" i="7"/>
  <c r="F42" i="7"/>
  <c r="F10" i="7"/>
  <c r="F26" i="7"/>
  <c r="J48" i="6"/>
  <c r="G48" i="6"/>
  <c r="F48" i="6"/>
  <c r="J40" i="6"/>
  <c r="G40" i="6"/>
  <c r="F40" i="6"/>
  <c r="J32" i="6"/>
  <c r="G32" i="6"/>
  <c r="F32" i="6"/>
  <c r="J16" i="6"/>
  <c r="G16" i="6"/>
  <c r="F16" i="6"/>
  <c r="J24" i="6"/>
  <c r="G24" i="6"/>
  <c r="F24" i="6"/>
  <c r="K7" i="7" l="1"/>
  <c r="J68" i="7"/>
  <c r="J73" i="7" s="1"/>
  <c r="E8" i="8"/>
  <c r="E12" i="8" s="1"/>
  <c r="E14" i="8" s="1"/>
  <c r="J28" i="7"/>
  <c r="J10" i="7"/>
  <c r="G29" i="1"/>
  <c r="F42" i="2" l="1"/>
  <c r="H43" i="2" l="1"/>
  <c r="F45" i="2"/>
  <c r="G45" i="2"/>
  <c r="G14" i="2"/>
  <c r="G32" i="4" l="1"/>
  <c r="F40" i="2" l="1"/>
  <c r="G40" i="2"/>
  <c r="G29" i="2"/>
  <c r="G31" i="2"/>
  <c r="H41" i="2" l="1"/>
  <c r="J51" i="6"/>
  <c r="G51" i="6"/>
  <c r="G50" i="9" s="1"/>
  <c r="F51" i="6"/>
  <c r="F50" i="9" s="1"/>
  <c r="J46" i="6"/>
  <c r="G46" i="6"/>
  <c r="F46" i="6"/>
  <c r="F45" i="9" s="1"/>
  <c r="J43" i="6"/>
  <c r="G43" i="6"/>
  <c r="F43" i="6"/>
  <c r="J38" i="6"/>
  <c r="G38" i="6"/>
  <c r="F38" i="6"/>
  <c r="F37" i="9" s="1"/>
  <c r="K47" i="6" l="1"/>
  <c r="K39" i="6"/>
  <c r="K49" i="9"/>
  <c r="K51" i="9"/>
  <c r="K41" i="9"/>
  <c r="J50" i="9"/>
  <c r="G45" i="9"/>
  <c r="H46" i="9" s="1"/>
  <c r="H47" i="6"/>
  <c r="G37" i="9"/>
  <c r="H38" i="9" s="1"/>
  <c r="H39" i="6"/>
  <c r="F41" i="9"/>
  <c r="J45" i="9"/>
  <c r="F49" i="9"/>
  <c r="J37" i="9"/>
  <c r="F51" i="9"/>
  <c r="J35" i="6"/>
  <c r="G35" i="6"/>
  <c r="G34" i="9" s="1"/>
  <c r="F35" i="6"/>
  <c r="F34" i="9" s="1"/>
  <c r="J30" i="6"/>
  <c r="G30" i="6"/>
  <c r="F30" i="6"/>
  <c r="J19" i="6"/>
  <c r="G19" i="6"/>
  <c r="G18" i="9" s="1"/>
  <c r="F19" i="6"/>
  <c r="F18" i="9" s="1"/>
  <c r="J14" i="6"/>
  <c r="G14" i="6"/>
  <c r="F14" i="6"/>
  <c r="F13" i="9" s="1"/>
  <c r="J27" i="6"/>
  <c r="G27" i="6"/>
  <c r="F27" i="6"/>
  <c r="F26" i="9" s="1"/>
  <c r="J22" i="6"/>
  <c r="G22" i="6"/>
  <c r="H23" i="6" s="1"/>
  <c r="F22" i="6"/>
  <c r="F21" i="9" s="1"/>
  <c r="J85" i="6"/>
  <c r="F85" i="6"/>
  <c r="J83" i="6"/>
  <c r="F83" i="6"/>
  <c r="J77" i="6"/>
  <c r="G77" i="6"/>
  <c r="F77" i="6"/>
  <c r="J75" i="6"/>
  <c r="G75" i="6"/>
  <c r="F75" i="6"/>
  <c r="G72" i="6"/>
  <c r="J68" i="6"/>
  <c r="F68" i="6"/>
  <c r="J66" i="6"/>
  <c r="G66" i="6"/>
  <c r="F66" i="6"/>
  <c r="J63" i="6"/>
  <c r="G63" i="6"/>
  <c r="H64" i="6" s="1"/>
  <c r="F63" i="6"/>
  <c r="J60" i="6"/>
  <c r="G60" i="6"/>
  <c r="F60" i="6"/>
  <c r="J58" i="6"/>
  <c r="G58" i="6"/>
  <c r="F58" i="6"/>
  <c r="G55" i="6"/>
  <c r="J52" i="6"/>
  <c r="G52" i="6"/>
  <c r="F52" i="6"/>
  <c r="J50" i="6"/>
  <c r="G50" i="6"/>
  <c r="F50" i="6"/>
  <c r="G47" i="6"/>
  <c r="J44" i="6"/>
  <c r="G44" i="6"/>
  <c r="F44" i="6"/>
  <c r="J42" i="6"/>
  <c r="G42" i="6"/>
  <c r="F42" i="6"/>
  <c r="G39" i="6"/>
  <c r="J9" i="6"/>
  <c r="G9" i="6"/>
  <c r="F9" i="6"/>
  <c r="K23" i="6" l="1"/>
  <c r="K64" i="6"/>
  <c r="K46" i="9"/>
  <c r="K15" i="6"/>
  <c r="K31" i="6"/>
  <c r="K38" i="9"/>
  <c r="K19" i="9"/>
  <c r="K33" i="9"/>
  <c r="K27" i="9"/>
  <c r="K5" i="9"/>
  <c r="K25" i="9"/>
  <c r="K35" i="9"/>
  <c r="K17" i="9"/>
  <c r="G49" i="9"/>
  <c r="G51" i="9"/>
  <c r="J51" i="9"/>
  <c r="J18" i="9"/>
  <c r="G38" i="9"/>
  <c r="G41" i="9"/>
  <c r="J34" i="9"/>
  <c r="J26" i="9"/>
  <c r="G46" i="9"/>
  <c r="G26" i="9"/>
  <c r="G11" i="6"/>
  <c r="G29" i="9"/>
  <c r="H30" i="9" s="1"/>
  <c r="H31" i="6"/>
  <c r="G13" i="9"/>
  <c r="H14" i="9" s="1"/>
  <c r="H15" i="6"/>
  <c r="F27" i="9"/>
  <c r="J21" i="9"/>
  <c r="J49" i="9"/>
  <c r="F34" i="6"/>
  <c r="F29" i="9"/>
  <c r="F35" i="9" s="1"/>
  <c r="J29" i="9"/>
  <c r="J41" i="9"/>
  <c r="F25" i="9"/>
  <c r="G26" i="6"/>
  <c r="G21" i="9"/>
  <c r="H22" i="9" s="1"/>
  <c r="F17" i="9"/>
  <c r="J13" i="9"/>
  <c r="F19" i="9"/>
  <c r="F26" i="6"/>
  <c r="J26" i="6"/>
  <c r="J28" i="6"/>
  <c r="J96" i="6"/>
  <c r="F67" i="6"/>
  <c r="G64" i="6"/>
  <c r="J69" i="6"/>
  <c r="G67" i="6"/>
  <c r="G69" i="6"/>
  <c r="J36" i="6"/>
  <c r="J67" i="6"/>
  <c r="F69" i="6"/>
  <c r="F36" i="6"/>
  <c r="G31" i="6"/>
  <c r="J11" i="6"/>
  <c r="F11" i="6"/>
  <c r="J34" i="6"/>
  <c r="J6" i="6"/>
  <c r="G36" i="6"/>
  <c r="G34" i="6"/>
  <c r="G6" i="6"/>
  <c r="H7" i="6" s="1"/>
  <c r="J20" i="6"/>
  <c r="J18" i="6"/>
  <c r="G18" i="6"/>
  <c r="G15" i="6"/>
  <c r="G20" i="6"/>
  <c r="F20" i="6"/>
  <c r="F18" i="6"/>
  <c r="F96" i="6"/>
  <c r="G28" i="6"/>
  <c r="G23" i="6"/>
  <c r="F28" i="6"/>
  <c r="F6" i="6"/>
  <c r="G96" i="6"/>
  <c r="K30" i="9" l="1"/>
  <c r="K7" i="6"/>
  <c r="K14" i="9"/>
  <c r="K22" i="9"/>
  <c r="L6" i="9"/>
  <c r="K87" i="9"/>
  <c r="K9" i="9"/>
  <c r="J27" i="9"/>
  <c r="J35" i="9"/>
  <c r="G35" i="9"/>
  <c r="G33" i="9"/>
  <c r="G17" i="9"/>
  <c r="G14" i="9"/>
  <c r="G19" i="9"/>
  <c r="F5" i="9"/>
  <c r="G30" i="9"/>
  <c r="J33" i="9"/>
  <c r="F33" i="9"/>
  <c r="J25" i="9"/>
  <c r="G25" i="9"/>
  <c r="G22" i="9"/>
  <c r="G5" i="9"/>
  <c r="G27" i="9"/>
  <c r="J17" i="9"/>
  <c r="J5" i="9"/>
  <c r="K6" i="9" s="1"/>
  <c r="J19" i="9"/>
  <c r="G10" i="6"/>
  <c r="F98" i="6"/>
  <c r="F103" i="6" s="1"/>
  <c r="J98" i="6"/>
  <c r="J102" i="6"/>
  <c r="G102" i="6"/>
  <c r="F102" i="6"/>
  <c r="J10" i="6"/>
  <c r="G12" i="6"/>
  <c r="G93" i="6"/>
  <c r="G7" i="6"/>
  <c r="G98" i="6"/>
  <c r="J12" i="6"/>
  <c r="J93" i="6"/>
  <c r="F93" i="6"/>
  <c r="F101" i="6" s="1"/>
  <c r="F12" i="6"/>
  <c r="F10" i="6"/>
  <c r="L88" i="9" l="1"/>
  <c r="K94" i="6"/>
  <c r="K91" i="9"/>
  <c r="F9" i="9"/>
  <c r="G101" i="6"/>
  <c r="H94" i="6"/>
  <c r="G9" i="9"/>
  <c r="H6" i="9"/>
  <c r="F87" i="9"/>
  <c r="J103" i="6"/>
  <c r="G6" i="9"/>
  <c r="G87" i="9"/>
  <c r="J87" i="9"/>
  <c r="J9" i="9"/>
  <c r="J97" i="6"/>
  <c r="G97" i="6"/>
  <c r="G99" i="6"/>
  <c r="G103" i="6"/>
  <c r="J101" i="6"/>
  <c r="J99" i="6"/>
  <c r="F97" i="6"/>
  <c r="G94" i="6"/>
  <c r="F99" i="6"/>
  <c r="K88" i="9" l="1"/>
  <c r="H88" i="9"/>
  <c r="G88" i="9"/>
  <c r="F91" i="9"/>
  <c r="G91" i="9"/>
  <c r="J91" i="9"/>
  <c r="G84" i="3"/>
  <c r="G63" i="2" l="1"/>
  <c r="G49" i="2" l="1"/>
  <c r="F49" i="2"/>
  <c r="F50" i="2" l="1"/>
  <c r="G23" i="4" l="1"/>
  <c r="F84" i="3"/>
  <c r="G80" i="3"/>
  <c r="G78" i="3"/>
  <c r="G55" i="2"/>
  <c r="G21" i="1" l="1"/>
  <c r="J31" i="5" l="1"/>
  <c r="F31" i="5"/>
  <c r="G31" i="5"/>
  <c r="G28" i="5"/>
  <c r="G33" i="5"/>
  <c r="J24" i="5"/>
  <c r="G24" i="5"/>
  <c r="F24" i="5"/>
  <c r="G21" i="5"/>
  <c r="G15" i="5"/>
  <c r="G12" i="5"/>
  <c r="J45" i="4"/>
  <c r="G45" i="4"/>
  <c r="J35" i="4"/>
  <c r="F35" i="4"/>
  <c r="G35" i="4"/>
  <c r="J26" i="4"/>
  <c r="F26" i="4"/>
  <c r="G26" i="4"/>
  <c r="J52" i="4"/>
  <c r="F52" i="4"/>
  <c r="G49" i="4"/>
  <c r="J84" i="3"/>
  <c r="G82" i="3"/>
  <c r="G70" i="3"/>
  <c r="G66" i="3"/>
  <c r="G64" i="3"/>
  <c r="G45" i="3"/>
  <c r="G42" i="3"/>
  <c r="G39" i="3"/>
  <c r="G33" i="3"/>
  <c r="G30" i="3"/>
  <c r="G27" i="3"/>
  <c r="J23" i="3"/>
  <c r="F23" i="3"/>
  <c r="G23" i="3"/>
  <c r="G20" i="3"/>
  <c r="J91" i="3"/>
  <c r="G91" i="3"/>
  <c r="F91" i="3"/>
  <c r="G88" i="3"/>
  <c r="J16" i="3"/>
  <c r="F16" i="3"/>
  <c r="J13" i="3"/>
  <c r="F13" i="3"/>
  <c r="J60" i="2"/>
  <c r="F60" i="2"/>
  <c r="G50" i="2"/>
  <c r="J49" i="2"/>
  <c r="G47" i="2"/>
  <c r="G43" i="2"/>
  <c r="J42" i="2"/>
  <c r="G41" i="2"/>
  <c r="J40" i="2"/>
  <c r="J38" i="2"/>
  <c r="G38" i="2"/>
  <c r="G35" i="2"/>
  <c r="J26" i="2"/>
  <c r="F26" i="2"/>
  <c r="G23" i="2"/>
  <c r="G26" i="2"/>
  <c r="G17" i="2"/>
  <c r="J84" i="2"/>
  <c r="G84" i="2"/>
  <c r="F84" i="2"/>
  <c r="G81" i="2"/>
  <c r="J31" i="1"/>
  <c r="G31" i="1"/>
  <c r="F31" i="1"/>
  <c r="G17" i="1"/>
  <c r="J44" i="1"/>
  <c r="G41" i="1"/>
  <c r="K43" i="2" l="1"/>
  <c r="K41" i="2"/>
  <c r="K14" i="3"/>
  <c r="K17" i="3"/>
  <c r="J45" i="2"/>
  <c r="G14" i="3"/>
  <c r="G17" i="3"/>
  <c r="J50" i="2"/>
  <c r="G52" i="4"/>
  <c r="F44" i="1"/>
  <c r="G44" i="1"/>
  <c r="F43" i="7" l="1"/>
  <c r="G43" i="7"/>
  <c r="J43" i="7"/>
  <c r="K43" i="9" l="1"/>
  <c r="K10" i="9"/>
  <c r="J44" i="7"/>
  <c r="J42" i="9"/>
  <c r="G44" i="7"/>
  <c r="G42" i="9"/>
  <c r="F11" i="7"/>
  <c r="F42" i="9"/>
  <c r="G11" i="7"/>
  <c r="J11" i="7"/>
  <c r="F44" i="7"/>
  <c r="K11" i="9" l="1"/>
  <c r="K92" i="9"/>
  <c r="K93" i="9" s="1"/>
  <c r="F70" i="7"/>
  <c r="F75" i="7" s="1"/>
  <c r="J70" i="7"/>
  <c r="J75" i="7" s="1"/>
  <c r="F12" i="7"/>
  <c r="F43" i="9"/>
  <c r="F10" i="9"/>
  <c r="G43" i="9"/>
  <c r="G10" i="9"/>
  <c r="J43" i="9"/>
  <c r="J10" i="9"/>
  <c r="G70" i="7"/>
  <c r="G75" i="7" s="1"/>
  <c r="J12" i="7"/>
  <c r="G12" i="7"/>
  <c r="J92" i="9" l="1"/>
  <c r="J11" i="9"/>
  <c r="G92" i="9"/>
  <c r="G11" i="9"/>
  <c r="F11" i="9"/>
  <c r="F92" i="9"/>
  <c r="F93" i="9" l="1"/>
  <c r="G93" i="9"/>
  <c r="J93" i="9"/>
  <c r="L23" i="3"/>
  <c r="L70" i="3" l="1"/>
  <c r="L73" i="3"/>
</calcChain>
</file>

<file path=xl/sharedStrings.xml><?xml version="1.0" encoding="utf-8"?>
<sst xmlns="http://schemas.openxmlformats.org/spreadsheetml/2006/main" count="940" uniqueCount="246">
  <si>
    <r>
      <t>Prosus Group Economic Interest results</t>
    </r>
    <r>
      <rPr>
        <b/>
        <vertAlign val="superscript"/>
        <sz val="10"/>
        <color theme="0"/>
        <rFont val="Verdana"/>
        <family val="2"/>
      </rPr>
      <t>1</t>
    </r>
  </si>
  <si>
    <t>US$'m</t>
  </si>
  <si>
    <t>FY22</t>
  </si>
  <si>
    <t>FY23</t>
  </si>
  <si>
    <t>Continuing operations</t>
  </si>
  <si>
    <t>Ecommerce</t>
  </si>
  <si>
    <t>Revenue</t>
  </si>
  <si>
    <t>% YoY growth US$</t>
  </si>
  <si>
    <t>% YoY growth LC, ex M&amp;A</t>
  </si>
  <si>
    <t>Adjusted EBITDA</t>
  </si>
  <si>
    <t>% EBITDA margin</t>
  </si>
  <si>
    <t>Trading Profit</t>
  </si>
  <si>
    <t>% TP margin</t>
  </si>
  <si>
    <t>Food Delivery</t>
  </si>
  <si>
    <t>Payments &amp; Fintech</t>
  </si>
  <si>
    <t>Edtech</t>
  </si>
  <si>
    <t>Etail</t>
  </si>
  <si>
    <t>Social and internet platforms</t>
  </si>
  <si>
    <t>Associate</t>
  </si>
  <si>
    <t>Tencent</t>
  </si>
  <si>
    <r>
      <t>VK</t>
    </r>
    <r>
      <rPr>
        <b/>
        <vertAlign val="superscript"/>
        <sz val="10"/>
        <color theme="0"/>
        <rFont val="Verdana"/>
        <family val="2"/>
      </rPr>
      <t>3</t>
    </r>
  </si>
  <si>
    <t>-</t>
  </si>
  <si>
    <t>Corporate</t>
  </si>
  <si>
    <t>Less: Equity-accounted investments</t>
  </si>
  <si>
    <t>Notes</t>
  </si>
  <si>
    <t>1.</t>
  </si>
  <si>
    <t xml:space="preserve">Results reported on an economic interest basis, i.e. equity-accounted investments (Associates and JV’s) are proportionally consolidated within reportable segments. </t>
  </si>
  <si>
    <t>2.</t>
  </si>
  <si>
    <t>3.</t>
  </si>
  <si>
    <t xml:space="preserve">At the end of FY22 we discontinued equity accounting VK, as our directors resigned from the VK Board. </t>
  </si>
  <si>
    <t>4.</t>
  </si>
  <si>
    <t>5.</t>
  </si>
  <si>
    <r>
      <t>Prosus Group Consolidated results</t>
    </r>
    <r>
      <rPr>
        <b/>
        <vertAlign val="superscript"/>
        <sz val="10"/>
        <color theme="0"/>
        <rFont val="Verdana"/>
        <family val="2"/>
      </rPr>
      <t>1</t>
    </r>
  </si>
  <si>
    <t>Other</t>
  </si>
  <si>
    <t xml:space="preserve">Results from owned and managed, consolidated businesses, i.e. excluding associates and JV’s. </t>
  </si>
  <si>
    <r>
      <t>Prosus Group Associates and Joint Ventures results</t>
    </r>
    <r>
      <rPr>
        <b/>
        <vertAlign val="superscript"/>
        <sz val="10"/>
        <color theme="0"/>
        <rFont val="Verdana"/>
        <family val="2"/>
      </rPr>
      <t>1</t>
    </r>
  </si>
  <si>
    <t>Total associate and JV contribution</t>
  </si>
  <si>
    <r>
      <t>Consolidated</t>
    </r>
    <r>
      <rPr>
        <i/>
        <vertAlign val="superscript"/>
        <sz val="10"/>
        <color theme="0"/>
        <rFont val="Verdana"/>
        <family val="2"/>
      </rPr>
      <t>1</t>
    </r>
  </si>
  <si>
    <t>% YoY growth</t>
  </si>
  <si>
    <t>% 1P orders</t>
  </si>
  <si>
    <t>% YoY growth fx neutral, ex M&amp;A</t>
  </si>
  <si>
    <t>iFood core Food Delivery</t>
  </si>
  <si>
    <t>% of total GMV</t>
  </si>
  <si>
    <t>% YoY growth €</t>
  </si>
  <si>
    <t>Cities</t>
  </si>
  <si>
    <t>6.</t>
  </si>
  <si>
    <t>7.</t>
  </si>
  <si>
    <t>8.</t>
  </si>
  <si>
    <t>Classifieds</t>
  </si>
  <si>
    <t>Top markets</t>
  </si>
  <si>
    <t>OLX Europe (US$'m)</t>
  </si>
  <si>
    <t>% YoY growth LC, ex M&amp;A (excl. Ukraine)</t>
  </si>
  <si>
    <t xml:space="preserve">% TP margin (excl. Ukraine) </t>
  </si>
  <si>
    <t>Joint venture (equity accounted)</t>
  </si>
  <si>
    <t>Grupo ZAP was consolidated from October 2020 - FY21 includes six months of revenue and trading profit while FY22 includes 12 months.</t>
  </si>
  <si>
    <t>Prosus Payments &amp; Fintech</t>
  </si>
  <si>
    <r>
      <t>Core PSP</t>
    </r>
    <r>
      <rPr>
        <b/>
        <vertAlign val="superscript"/>
        <sz val="10"/>
        <color theme="0"/>
        <rFont val="Verdana"/>
        <family val="2"/>
      </rPr>
      <t>2</t>
    </r>
  </si>
  <si>
    <t>TPV (US$'bn)</t>
  </si>
  <si>
    <r>
      <t># transactions ('m)</t>
    </r>
    <r>
      <rPr>
        <b/>
        <vertAlign val="superscript"/>
        <sz val="10"/>
        <color rgb="FF787878"/>
        <rFont val="Verdana"/>
        <family val="2"/>
      </rPr>
      <t>3</t>
    </r>
  </si>
  <si>
    <t>% YoY growth, ex M&amp;A</t>
  </si>
  <si>
    <r>
      <t>Revenue</t>
    </r>
    <r>
      <rPr>
        <b/>
        <vertAlign val="superscript"/>
        <sz val="10"/>
        <color rgb="FF787878"/>
        <rFont val="Verdana"/>
        <family val="2"/>
      </rPr>
      <t>4</t>
    </r>
  </si>
  <si>
    <t>Margin</t>
  </si>
  <si>
    <r>
      <t>Margin excluding one-off loss provision</t>
    </r>
    <r>
      <rPr>
        <vertAlign val="superscript"/>
        <sz val="10"/>
        <color rgb="FF787878"/>
        <rFont val="Verdana"/>
        <family val="2"/>
      </rPr>
      <t>5</t>
    </r>
  </si>
  <si>
    <t>India Payments &amp; Fintech</t>
  </si>
  <si>
    <t># transactions ('m)</t>
  </si>
  <si>
    <t>Loan book at end of period</t>
  </si>
  <si>
    <t>Issuance volume</t>
  </si>
  <si>
    <t>Customers ('m)</t>
  </si>
  <si>
    <t>Send volumes ('bn)</t>
  </si>
  <si>
    <t xml:space="preserve">% YoY growth </t>
  </si>
  <si>
    <t>Transactions exclude Wibmo.</t>
  </si>
  <si>
    <t>PayU reports gross revenue, i.e. before adjustments for costs incurred from financial institutions, for its PSP business.</t>
  </si>
  <si>
    <t>9.</t>
  </si>
  <si>
    <t>Prosus Edtech</t>
  </si>
  <si>
    <t>Subsidiary</t>
  </si>
  <si>
    <r>
      <t>Stack Overflow</t>
    </r>
    <r>
      <rPr>
        <b/>
        <vertAlign val="superscript"/>
        <sz val="10"/>
        <color theme="0"/>
        <rFont val="Verdana"/>
        <family val="2"/>
      </rPr>
      <t>2</t>
    </r>
  </si>
  <si>
    <r>
      <t>Page views ('m)</t>
    </r>
    <r>
      <rPr>
        <b/>
        <vertAlign val="superscript"/>
        <sz val="10"/>
        <color rgb="FF787878"/>
        <rFont val="Verdana"/>
        <family val="2"/>
      </rPr>
      <t>3</t>
    </r>
  </si>
  <si>
    <t>Bookings (Total Business)</t>
  </si>
  <si>
    <r>
      <t>% YoY growth LC, ex M&amp;A</t>
    </r>
    <r>
      <rPr>
        <vertAlign val="superscript"/>
        <sz val="10"/>
        <color rgb="FF787878"/>
        <rFont val="Verdana"/>
        <family val="2"/>
      </rPr>
      <t>4</t>
    </r>
  </si>
  <si>
    <r>
      <t>ARR</t>
    </r>
    <r>
      <rPr>
        <b/>
        <vertAlign val="superscript"/>
        <sz val="10"/>
        <color rgb="FF787878"/>
        <rFont val="Verdana"/>
        <family val="2"/>
      </rPr>
      <t>5</t>
    </r>
    <r>
      <rPr>
        <b/>
        <sz val="10"/>
        <color rgb="FF787878"/>
        <rFont val="Verdana"/>
        <family val="2"/>
      </rPr>
      <t xml:space="preserve"> (Teams business)</t>
    </r>
  </si>
  <si>
    <r>
      <t>NDRR</t>
    </r>
    <r>
      <rPr>
        <b/>
        <vertAlign val="superscript"/>
        <sz val="10"/>
        <color rgb="FF787878"/>
        <rFont val="Verdana"/>
        <family val="2"/>
      </rPr>
      <t>6</t>
    </r>
    <r>
      <rPr>
        <b/>
        <sz val="10"/>
        <color rgb="FF787878"/>
        <rFont val="Verdana"/>
        <family val="2"/>
      </rPr>
      <t xml:space="preserve"> (Teams business)</t>
    </r>
  </si>
  <si>
    <t>Total Paying Teams</t>
  </si>
  <si>
    <r>
      <t>GoodHabitz</t>
    </r>
    <r>
      <rPr>
        <b/>
        <vertAlign val="superscript"/>
        <sz val="10"/>
        <color theme="0"/>
        <rFont val="Verdana"/>
        <family val="2"/>
      </rPr>
      <t>7</t>
    </r>
  </si>
  <si>
    <r>
      <t>ARR</t>
    </r>
    <r>
      <rPr>
        <b/>
        <vertAlign val="superscript"/>
        <sz val="10"/>
        <color rgb="FF787878"/>
        <rFont val="Verdana"/>
        <family val="2"/>
      </rPr>
      <t>5</t>
    </r>
  </si>
  <si>
    <t>Enterprise Customers</t>
  </si>
  <si>
    <t xml:space="preserve">Average monthly page views includes Stackoverflow.com and the tech-focused Stack Exchange sites. </t>
  </si>
  <si>
    <t>ARR (annualized recurring revenue) represents annualized value of all subscription contracts at the end of the reporting period.</t>
  </si>
  <si>
    <t xml:space="preserve">NDRR (net dollar retention rate) represents total ARR at the end of the period divided by the total ARR at the beginning of period for active customers at the beginning of the period.  </t>
  </si>
  <si>
    <t>Prosus Etail</t>
  </si>
  <si>
    <t>eMAG Group ecommerce GMV</t>
  </si>
  <si>
    <t>eMAG Genius subscribers ('000)</t>
  </si>
  <si>
    <r>
      <rPr>
        <b/>
        <sz val="10"/>
        <color rgb="FF787878"/>
        <rFont val="Verdana"/>
        <family val="2"/>
      </rPr>
      <t>Tazz Order</t>
    </r>
    <r>
      <rPr>
        <sz val="10"/>
        <color rgb="FF787878"/>
        <rFont val="Verdana"/>
        <family val="2"/>
      </rPr>
      <t xml:space="preserve"> % YoY growth, organic</t>
    </r>
  </si>
  <si>
    <r>
      <rPr>
        <b/>
        <sz val="10"/>
        <color rgb="FF787878"/>
        <rFont val="Verdana"/>
        <family val="2"/>
      </rPr>
      <t>Tazz GMV</t>
    </r>
    <r>
      <rPr>
        <sz val="10"/>
        <color rgb="FF787878"/>
        <rFont val="Verdana"/>
        <family val="2"/>
      </rPr>
      <t xml:space="preserve"> % YoY growth LC, ex M&amp;A</t>
    </r>
  </si>
  <si>
    <r>
      <t>Economic interest</t>
    </r>
    <r>
      <rPr>
        <i/>
        <vertAlign val="superscript"/>
        <sz val="10"/>
        <color theme="0"/>
        <rFont val="Verdana"/>
        <family val="2"/>
      </rPr>
      <t>2</t>
    </r>
  </si>
  <si>
    <r>
      <t>Naspers Etail</t>
    </r>
    <r>
      <rPr>
        <b/>
        <vertAlign val="superscript"/>
        <sz val="10"/>
        <color theme="0"/>
        <rFont val="Verdana"/>
        <family val="2"/>
      </rPr>
      <t>3</t>
    </r>
  </si>
  <si>
    <t>Takealot Group GMV</t>
  </si>
  <si>
    <r>
      <t xml:space="preserve">Takealot.com GMV </t>
    </r>
    <r>
      <rPr>
        <sz val="10"/>
        <color rgb="FF787878"/>
        <rFont val="Verdana"/>
        <family val="2"/>
      </rPr>
      <t>% YoY growth LC, ex M&amp;A</t>
    </r>
  </si>
  <si>
    <r>
      <rPr>
        <b/>
        <sz val="10"/>
        <color rgb="FF787878"/>
        <rFont val="Verdana"/>
        <family val="2"/>
      </rPr>
      <t>Superbalist GMV</t>
    </r>
    <r>
      <rPr>
        <sz val="10"/>
        <color rgb="FF787878"/>
        <rFont val="Verdana"/>
        <family val="2"/>
      </rPr>
      <t xml:space="preserve"> % YoY growth LC, ex M&amp;A</t>
    </r>
  </si>
  <si>
    <r>
      <rPr>
        <b/>
        <sz val="10"/>
        <color rgb="FF787878"/>
        <rFont val="Verdana"/>
        <family val="2"/>
      </rPr>
      <t>Mr.D Order</t>
    </r>
    <r>
      <rPr>
        <sz val="10"/>
        <color rgb="FF787878"/>
        <rFont val="Verdana"/>
        <family val="2"/>
      </rPr>
      <t xml:space="preserve"> % YoY growth</t>
    </r>
  </si>
  <si>
    <r>
      <rPr>
        <b/>
        <sz val="10"/>
        <color rgb="FF787878"/>
        <rFont val="Verdana"/>
        <family val="2"/>
      </rPr>
      <t>Mr.D GMV</t>
    </r>
    <r>
      <rPr>
        <sz val="10"/>
        <color rgb="FF787878"/>
        <rFont val="Verdana"/>
        <family val="2"/>
      </rPr>
      <t xml:space="preserve"> % YoY growth LC, ex M&amp;A</t>
    </r>
  </si>
  <si>
    <t>Free cash flow</t>
  </si>
  <si>
    <r>
      <t>Free cash flow</t>
    </r>
    <r>
      <rPr>
        <b/>
        <vertAlign val="superscript"/>
        <sz val="10"/>
        <color theme="0"/>
        <rFont val="Verdana"/>
        <family val="2"/>
      </rPr>
      <t>1</t>
    </r>
  </si>
  <si>
    <t>Non-cash items</t>
  </si>
  <si>
    <t>Working capital</t>
  </si>
  <si>
    <t>Cash generated from operations</t>
  </si>
  <si>
    <t>Capital expenditure and capital leases repaid</t>
  </si>
  <si>
    <t>Taxation</t>
  </si>
  <si>
    <t>Investment income received</t>
  </si>
  <si>
    <t>OLX Autos</t>
  </si>
  <si>
    <t xml:space="preserve">FCF defined as adjusted EBITDA less adjustments for non-cash items, working capital, taxation, capital expenditure, </t>
  </si>
  <si>
    <t>Contribution by Associates &amp; Joint Ventures</t>
  </si>
  <si>
    <t>Share of equity accounted results</t>
  </si>
  <si>
    <t>Other 
adjustments</t>
  </si>
  <si>
    <t>Core HE contribution</t>
  </si>
  <si>
    <r>
      <t>Tencent</t>
    </r>
    <r>
      <rPr>
        <vertAlign val="superscript"/>
        <sz val="10"/>
        <color rgb="FF787878"/>
        <rFont val="Verdana"/>
        <family val="2"/>
      </rPr>
      <t>1</t>
    </r>
  </si>
  <si>
    <t>Further detail on Tencent's contribution</t>
  </si>
  <si>
    <r>
      <t>Delivery Hero</t>
    </r>
    <r>
      <rPr>
        <vertAlign val="superscript"/>
        <sz val="10"/>
        <color rgb="FF787878"/>
        <rFont val="Verdana"/>
        <family val="2"/>
      </rPr>
      <t>1</t>
    </r>
  </si>
  <si>
    <t>Skillsoft</t>
  </si>
  <si>
    <t>Remitly</t>
  </si>
  <si>
    <t>SimilarWeb</t>
  </si>
  <si>
    <t>Total</t>
  </si>
  <si>
    <t xml:space="preserve">business combination-related gains/losses recognised by associates and joint ventures. </t>
  </si>
  <si>
    <t>Contribution by Tencent to EPS, HEPS &amp; Core HE</t>
  </si>
  <si>
    <t>Delta</t>
  </si>
  <si>
    <t>%</t>
  </si>
  <si>
    <r>
      <t>Tencent's net profit at Prosus's share</t>
    </r>
    <r>
      <rPr>
        <b/>
        <vertAlign val="superscript"/>
        <sz val="10"/>
        <color rgb="FF787878"/>
        <rFont val="Verdana"/>
        <family val="2"/>
      </rPr>
      <t>1</t>
    </r>
  </si>
  <si>
    <t>Impairments</t>
  </si>
  <si>
    <t>Gains on acquisitions and disposals</t>
  </si>
  <si>
    <t>Contribution to HEPS</t>
  </si>
  <si>
    <t>Amortisation of intangibles</t>
  </si>
  <si>
    <t>Fair value adjustments</t>
  </si>
  <si>
    <t>Equity-settled share-based payments</t>
  </si>
  <si>
    <t>Contribution to core HE</t>
  </si>
  <si>
    <t>Excluding FX and reduced ownership impact</t>
  </si>
  <si>
    <t>Prosus’s share of Tencent’s profit includes material gains and losses during the 3 month lag period as required by IFRS.</t>
  </si>
  <si>
    <t>Reconciliation from Tencent's AFS to Core HE</t>
  </si>
  <si>
    <t>Prosus's share (US$'m)</t>
  </si>
  <si>
    <t>Tencent profit attributable to equity holders</t>
  </si>
  <si>
    <t>Adjustments to get to Prosus's core HE</t>
  </si>
  <si>
    <t>Impairment of investments</t>
  </si>
  <si>
    <t>Fair value adjustments and gains &amp; losses on acquisitions and disposals</t>
  </si>
  <si>
    <t>Amortisation charges</t>
  </si>
  <si>
    <r>
      <t>Income tax effects</t>
    </r>
    <r>
      <rPr>
        <vertAlign val="superscript"/>
        <sz val="10"/>
        <color rgb="FF787878"/>
        <rFont val="Verdana"/>
        <family val="2"/>
      </rPr>
      <t>2</t>
    </r>
  </si>
  <si>
    <t>Tencent's contribution to Prosus's core HE</t>
  </si>
  <si>
    <t xml:space="preserve">3-month lag adjustments for Tencent are excluded from the above reconciliation as they do not impact core headline earnings. Prosus’s share of Tencent’s profit differs from the IFRS reported number </t>
  </si>
  <si>
    <t>due to these exclusions.</t>
  </si>
  <si>
    <t>100% of Tencent Holdings Limited’s results.</t>
  </si>
  <si>
    <t>Tencent discloses tax separately. The Group includes the tax effects in each line item and discloses a net number only.</t>
  </si>
  <si>
    <t>H1 FY24</t>
  </si>
  <si>
    <t>H1 FY23</t>
  </si>
  <si>
    <t>H1 FY22</t>
  </si>
  <si>
    <t>Stack Overflow was included for 8 (2) months in FY22 (H1 FY22). Operating metrics, revenue and trading profit reflect these inclusion periods.</t>
  </si>
  <si>
    <t>GoodHabitz was included for 10 (4) months in FY22 (H1 FY22). Operating metrics,  revenue and trading profit reflect these inclusion periods.</t>
  </si>
  <si>
    <t>% of total DH GMV</t>
  </si>
  <si>
    <t>One-off loss provision in H1 FY23 and FY23 relates to merchants in Brazil and in the travel industry.</t>
  </si>
  <si>
    <t>Pro forma bookings growth for the FY23, excluding the legacy Talent business.</t>
  </si>
  <si>
    <t>10.</t>
  </si>
  <si>
    <t>Effective interest %</t>
  </si>
  <si>
    <t>Revenue (€'m, 100% share)</t>
  </si>
  <si>
    <t>Revenue (100% share)</t>
  </si>
  <si>
    <t>Adjusted EBITDA (€'m, 100% share)</t>
  </si>
  <si>
    <t>GPO data includes Turkey. The sale of GPO excludes Turkey and as a result we disclose Turkey separately.</t>
  </si>
  <si>
    <r>
      <t>Discontinued operations</t>
    </r>
    <r>
      <rPr>
        <b/>
        <vertAlign val="superscript"/>
        <sz val="10"/>
        <color theme="0"/>
        <rFont val="Verdana"/>
        <family val="2"/>
      </rPr>
      <t>4</t>
    </r>
  </si>
  <si>
    <t xml:space="preserve">Results from equity-accounted investments (Associates and JV’s), where we have proportionally included our share of there revenues, adjusted EBITDA and trading profit. </t>
  </si>
  <si>
    <t>% adjusted EBITDA margin</t>
  </si>
  <si>
    <t>Adjusted EBITDA from continuing operations</t>
  </si>
  <si>
    <t>Free cash flow from continuing operations</t>
  </si>
  <si>
    <t>Adjusted EBITDA (100% share)</t>
  </si>
  <si>
    <t>Results from owned and managed, consolidated businesses, i.e. excluding associates and JV’s.</t>
  </si>
  <si>
    <t>Pro-forma for acquisitions by Skillsoft, including Codecademy from the the start of FY23 and Global Knowledge from the start of FY22.</t>
  </si>
  <si>
    <r>
      <t>% YoY growth US$, pro forma</t>
    </r>
    <r>
      <rPr>
        <vertAlign val="superscript"/>
        <sz val="10"/>
        <color rgb="FF787878"/>
        <rFont val="Verdana"/>
        <family val="2"/>
      </rPr>
      <t>9</t>
    </r>
  </si>
  <si>
    <r>
      <t>Discontinued operations</t>
    </r>
    <r>
      <rPr>
        <b/>
        <vertAlign val="superscript"/>
        <sz val="10"/>
        <color theme="0"/>
        <rFont val="Verdana"/>
        <family val="2"/>
      </rPr>
      <t>3</t>
    </r>
  </si>
  <si>
    <t>Discontinued operations include OLX Autos in all periods and Avito in periods prior to H1 FY24.</t>
  </si>
  <si>
    <r>
      <t>Bookings</t>
    </r>
    <r>
      <rPr>
        <b/>
        <vertAlign val="superscript"/>
        <sz val="10"/>
        <color rgb="FF787878"/>
        <rFont val="Verdana"/>
        <family val="2"/>
      </rPr>
      <t>9</t>
    </r>
  </si>
  <si>
    <r>
      <t>NDRR</t>
    </r>
    <r>
      <rPr>
        <b/>
        <vertAlign val="superscript"/>
        <sz val="10"/>
        <color rgb="FF787878"/>
        <rFont val="Verdana"/>
        <family val="2"/>
      </rPr>
      <t>6</t>
    </r>
  </si>
  <si>
    <r>
      <rPr>
        <b/>
        <sz val="10"/>
        <color rgb="FF787878"/>
        <rFont val="Verdana"/>
        <family val="2"/>
      </rPr>
      <t>App MAU</t>
    </r>
    <r>
      <rPr>
        <sz val="10"/>
        <color rgb="FF787878"/>
        <rFont val="Verdana"/>
        <family val="2"/>
      </rPr>
      <t xml:space="preserve"> % YoY growth</t>
    </r>
  </si>
  <si>
    <r>
      <rPr>
        <b/>
        <sz val="10"/>
        <color rgb="FF787878"/>
        <rFont val="Verdana"/>
        <family val="2"/>
      </rPr>
      <t>Paying listers</t>
    </r>
    <r>
      <rPr>
        <sz val="10"/>
        <color rgb="FF787878"/>
        <rFont val="Verdana"/>
        <family val="2"/>
      </rPr>
      <t xml:space="preserve"> % YoY growth</t>
    </r>
  </si>
  <si>
    <t>Operational and financial metrics reflect 100% for investee companies’ disclosed separately (Remitly disclosed here) and are aligned with 3-month reporting lag period.</t>
  </si>
  <si>
    <t>Operational and financial metrics reflect 100% for investee companies’ disclosed separately (Skillsoft disclosed here) and are aligned with 3-month reporting lag period.</t>
  </si>
  <si>
    <r>
      <t>Skillsoft</t>
    </r>
    <r>
      <rPr>
        <b/>
        <vertAlign val="superscript"/>
        <sz val="10"/>
        <color theme="0"/>
        <rFont val="Verdana"/>
        <family val="2"/>
      </rPr>
      <t>8</t>
    </r>
  </si>
  <si>
    <t>if investee company disclosed separately (OLX Brasil disclosed separately here), operational and financial data reflect 100%.</t>
  </si>
  <si>
    <t>FY24</t>
  </si>
  <si>
    <t>Trading profit</t>
  </si>
  <si>
    <r>
      <t>Tencent: Dec'22 (RMB'm)</t>
    </r>
    <r>
      <rPr>
        <b/>
        <vertAlign val="superscript"/>
        <sz val="10"/>
        <color rgb="FF787878"/>
        <rFont val="Verdana"/>
        <family val="2"/>
      </rPr>
      <t>1</t>
    </r>
  </si>
  <si>
    <r>
      <t>Tencent: Dec'23 (RMB'm)</t>
    </r>
    <r>
      <rPr>
        <b/>
        <vertAlign val="superscript"/>
        <sz val="10"/>
        <color rgb="FF787878"/>
        <rFont val="Verdana"/>
        <family val="2"/>
      </rPr>
      <t>1</t>
    </r>
  </si>
  <si>
    <t xml:space="preserve">Average FX conversion rates: Tencent - US$/RMB 7.18 (6.88); Delivery Hero – US$/€0.92 (0.96). Once-off gains relate primarily to </t>
  </si>
  <si>
    <t xml:space="preserve">Pro-forma for acquisitions by DH, including Woowa Group from the the start of FY21 and Glovo from the start of FY22. </t>
  </si>
  <si>
    <t>Pro-forma revenue references DH segment revenue, i.e. gross revenue before reduction of vouchers.</t>
  </si>
  <si>
    <r>
      <t>Prosus Food Delivery</t>
    </r>
    <r>
      <rPr>
        <b/>
        <vertAlign val="superscript"/>
        <sz val="10"/>
        <color theme="0"/>
        <rFont val="Verdana"/>
        <family val="2"/>
      </rPr>
      <t>2</t>
    </r>
  </si>
  <si>
    <r>
      <t>iFood</t>
    </r>
    <r>
      <rPr>
        <b/>
        <vertAlign val="superscript"/>
        <sz val="10"/>
        <color theme="0"/>
        <rFont val="Verdana"/>
        <family val="2"/>
      </rPr>
      <t>2</t>
    </r>
  </si>
  <si>
    <t>In FY24, iFood began incorporating delivery subsidies into its revenue calculations. H1 FY24 has been adjusted to reflect like-for -like.</t>
  </si>
  <si>
    <t xml:space="preserve">Operational metric data reflects 100% of controlled entities and equity-accounted investments (excluding Dubbizle Group). Investee companies are aligned with 3 month reporting lag period and </t>
  </si>
  <si>
    <t>Orders ('m)</t>
  </si>
  <si>
    <t>GMV</t>
  </si>
  <si>
    <t>Merchants (Brazil)</t>
  </si>
  <si>
    <t>Delivery partners (Brazil)</t>
  </si>
  <si>
    <t>Cities (Brazil)</t>
  </si>
  <si>
    <t>Operational and financial metrics reflect 100% for investee companies’ disclosed separately (Delivery Hero and Swiggy disclosed here) and are aligned with 3-month reporting lag period.</t>
  </si>
  <si>
    <r>
      <t>iFood New initiatives</t>
    </r>
    <r>
      <rPr>
        <b/>
        <vertAlign val="superscript"/>
        <sz val="10"/>
        <color theme="0"/>
        <rFont val="Verdana"/>
        <family val="2"/>
      </rPr>
      <t>3</t>
    </r>
  </si>
  <si>
    <r>
      <t>Delivery Hero (DH, €'m)</t>
    </r>
    <r>
      <rPr>
        <b/>
        <vertAlign val="superscript"/>
        <sz val="10"/>
        <color theme="0"/>
        <rFont val="Verdana"/>
        <family val="2"/>
      </rPr>
      <t>4</t>
    </r>
  </si>
  <si>
    <t>New initiatives includes grocery, fintech and other initiatives, and trading losses include iFood corporate costs.</t>
  </si>
  <si>
    <t>DH Integrated Verticals</t>
  </si>
  <si>
    <r>
      <t>GMV (€'m, 100% share)</t>
    </r>
    <r>
      <rPr>
        <b/>
        <vertAlign val="superscript"/>
        <sz val="10"/>
        <color rgb="FF787878"/>
        <rFont val="Verdana"/>
        <family val="2"/>
      </rPr>
      <t>5</t>
    </r>
  </si>
  <si>
    <r>
      <t>% YoY growth €, pro-forma</t>
    </r>
    <r>
      <rPr>
        <vertAlign val="superscript"/>
        <sz val="10"/>
        <color rgb="FF787878"/>
        <rFont val="Verdana"/>
        <family val="2"/>
      </rPr>
      <t>5</t>
    </r>
  </si>
  <si>
    <r>
      <t>GMV (€'m)</t>
    </r>
    <r>
      <rPr>
        <b/>
        <vertAlign val="superscript"/>
        <sz val="10"/>
        <color rgb="FF787878"/>
        <rFont val="Verdana"/>
        <family val="2"/>
      </rPr>
      <t>5</t>
    </r>
  </si>
  <si>
    <r>
      <t>Swiggy</t>
    </r>
    <r>
      <rPr>
        <b/>
        <vertAlign val="superscript"/>
        <sz val="10"/>
        <color theme="0"/>
        <rFont val="Verdana"/>
        <family val="2"/>
      </rPr>
      <t>4,6</t>
    </r>
  </si>
  <si>
    <t xml:space="preserve">Swiggy has confidentially filed for a proposed IPO. Operational and financial metrics for Swiggy disclosed here have been updated to align with the disclosures in the proposed IPO filing. </t>
  </si>
  <si>
    <t>Revenue as per Indian GAAP. Adjusted EBITDA reflects EBITDA adjusted for rental expenses on certain capitalised leases and SBC.</t>
  </si>
  <si>
    <t xml:space="preserve">% YoY growth in local currency excluding M&amp;A in H1 FY24 and FY24 account for this change despite H1 FY23 and FY23 not being adjusted like-for-like.  </t>
  </si>
  <si>
    <r>
      <rPr>
        <b/>
        <sz val="10"/>
        <color rgb="FF787878"/>
        <rFont val="Verdana"/>
        <family val="2"/>
      </rPr>
      <t>GOV</t>
    </r>
    <r>
      <rPr>
        <sz val="10"/>
        <color rgb="FF787878"/>
        <rFont val="Verdana"/>
        <family val="2"/>
      </rPr>
      <t xml:space="preserve"> % YoY growth US$</t>
    </r>
  </si>
  <si>
    <r>
      <rPr>
        <b/>
        <sz val="10"/>
        <color rgb="FF787878"/>
        <rFont val="Verdana"/>
        <family val="2"/>
      </rPr>
      <t>GOV</t>
    </r>
    <r>
      <rPr>
        <sz val="10"/>
        <color rgb="FF787878"/>
        <rFont val="Verdana"/>
        <family val="2"/>
      </rPr>
      <t xml:space="preserve"> % YoY growth LC, ex M&amp;A</t>
    </r>
  </si>
  <si>
    <t xml:space="preserve">GOV (gross order value) includes food delivery, quick commerce and out-of-home consumption segments. </t>
  </si>
  <si>
    <r>
      <t>Economic interest</t>
    </r>
    <r>
      <rPr>
        <i/>
        <vertAlign val="superscript"/>
        <sz val="10"/>
        <color theme="0"/>
        <rFont val="Verdana"/>
        <family val="2"/>
      </rPr>
      <t>7</t>
    </r>
  </si>
  <si>
    <r>
      <t>Ecommerce</t>
    </r>
    <r>
      <rPr>
        <b/>
        <vertAlign val="superscript"/>
        <sz val="10"/>
        <color theme="0"/>
        <rFont val="Verdana"/>
        <family val="2"/>
      </rPr>
      <t>2</t>
    </r>
  </si>
  <si>
    <r>
      <t>Food Delivery</t>
    </r>
    <r>
      <rPr>
        <b/>
        <vertAlign val="superscript"/>
        <sz val="10"/>
        <color theme="0"/>
        <rFont val="Verdana"/>
        <family val="2"/>
      </rPr>
      <t>2</t>
    </r>
  </si>
  <si>
    <r>
      <t>Total group consolidated</t>
    </r>
    <r>
      <rPr>
        <b/>
        <vertAlign val="superscript"/>
        <sz val="10"/>
        <color theme="0"/>
        <rFont val="Verdana"/>
        <family val="2"/>
      </rPr>
      <t>2</t>
    </r>
  </si>
  <si>
    <r>
      <t>Consolidated continuing operations</t>
    </r>
    <r>
      <rPr>
        <b/>
        <vertAlign val="superscript"/>
        <sz val="10"/>
        <color theme="0"/>
        <rFont val="Verdana"/>
        <family val="2"/>
      </rPr>
      <t>2</t>
    </r>
  </si>
  <si>
    <r>
      <t>Economic interest continuing operations ex OLX Autos</t>
    </r>
    <r>
      <rPr>
        <b/>
        <vertAlign val="superscript"/>
        <sz val="10"/>
        <color theme="0"/>
        <rFont val="Verdana"/>
        <family val="2"/>
      </rPr>
      <t>2</t>
    </r>
  </si>
  <si>
    <r>
      <t>VK</t>
    </r>
    <r>
      <rPr>
        <b/>
        <vertAlign val="superscript"/>
        <sz val="10"/>
        <color theme="0"/>
        <rFont val="Verdana"/>
        <family val="2"/>
      </rPr>
      <t>2</t>
    </r>
  </si>
  <si>
    <r>
      <t>Prosus Classifieds</t>
    </r>
    <r>
      <rPr>
        <b/>
        <vertAlign val="superscript"/>
        <sz val="10"/>
        <color theme="0"/>
        <rFont val="Verdana"/>
        <family val="2"/>
      </rPr>
      <t>2</t>
    </r>
  </si>
  <si>
    <r>
      <rPr>
        <b/>
        <sz val="10"/>
        <color rgb="FF787878"/>
        <rFont val="Verdana"/>
        <family val="2"/>
      </rPr>
      <t>App MAU</t>
    </r>
    <r>
      <rPr>
        <sz val="10"/>
        <color rgb="FF787878"/>
        <rFont val="Verdana"/>
        <family val="2"/>
      </rPr>
      <t xml:space="preserve"> % YoY growth</t>
    </r>
    <r>
      <rPr>
        <vertAlign val="superscript"/>
        <sz val="10"/>
        <color rgb="FF787878"/>
        <rFont val="Verdana"/>
        <family val="2"/>
      </rPr>
      <t>3</t>
    </r>
  </si>
  <si>
    <r>
      <rPr>
        <b/>
        <sz val="10"/>
        <color rgb="FF787878"/>
        <rFont val="Verdana"/>
        <family val="2"/>
      </rPr>
      <t>Paying listers</t>
    </r>
    <r>
      <rPr>
        <sz val="10"/>
        <color rgb="FF787878"/>
        <rFont val="Verdana"/>
        <family val="2"/>
      </rPr>
      <t xml:space="preserve"> % YoY growth</t>
    </r>
    <r>
      <rPr>
        <vertAlign val="superscript"/>
        <sz val="10"/>
        <color rgb="FF787878"/>
        <rFont val="Verdana"/>
        <family val="2"/>
      </rPr>
      <t>3</t>
    </r>
  </si>
  <si>
    <t>Classifieds' includes a minor OLX Autos finance business which is winding down.</t>
  </si>
  <si>
    <r>
      <t>OLX Brasil (BRL'm)</t>
    </r>
    <r>
      <rPr>
        <b/>
        <vertAlign val="superscript"/>
        <sz val="10"/>
        <color theme="0"/>
        <rFont val="Verdana"/>
        <family val="2"/>
      </rPr>
      <t>3</t>
    </r>
  </si>
  <si>
    <r>
      <t>App MAU ('m)</t>
    </r>
    <r>
      <rPr>
        <b/>
        <vertAlign val="superscript"/>
        <sz val="10"/>
        <color rgb="FF787878"/>
        <rFont val="Verdana"/>
        <family val="2"/>
      </rPr>
      <t>3</t>
    </r>
  </si>
  <si>
    <r>
      <t>Paying listers ('m)</t>
    </r>
    <r>
      <rPr>
        <b/>
        <vertAlign val="superscript"/>
        <sz val="10"/>
        <color rgb="FF787878"/>
        <rFont val="Verdana"/>
        <family val="2"/>
      </rPr>
      <t>3</t>
    </r>
  </si>
  <si>
    <r>
      <t>Active listings ('m)</t>
    </r>
    <r>
      <rPr>
        <b/>
        <vertAlign val="superscript"/>
        <sz val="10"/>
        <color rgb="FF787878"/>
        <rFont val="Verdana"/>
        <family val="2"/>
      </rPr>
      <t>3</t>
    </r>
  </si>
  <si>
    <r>
      <t>Revenue (BRL'm, 100% share)</t>
    </r>
    <r>
      <rPr>
        <b/>
        <vertAlign val="superscript"/>
        <sz val="10"/>
        <color rgb="FF787878"/>
        <rFont val="Verdana"/>
        <family val="2"/>
      </rPr>
      <t>4</t>
    </r>
  </si>
  <si>
    <r>
      <t>Trading Profit (BRL'm, 100% share)</t>
    </r>
    <r>
      <rPr>
        <b/>
        <vertAlign val="superscript"/>
        <sz val="10"/>
        <color rgb="FF787878"/>
        <rFont val="Verdana"/>
        <family val="2"/>
      </rPr>
      <t>4</t>
    </r>
  </si>
  <si>
    <r>
      <t>Economic interest</t>
    </r>
    <r>
      <rPr>
        <i/>
        <vertAlign val="superscript"/>
        <sz val="10"/>
        <color theme="0"/>
        <rFont val="Verdana"/>
        <family val="2"/>
      </rPr>
      <t>5</t>
    </r>
  </si>
  <si>
    <t>Core PSP is made up of India payments and GPO (Global Payments Organisation relates to PayU's operations outside of India).</t>
  </si>
  <si>
    <r>
      <t>GPO</t>
    </r>
    <r>
      <rPr>
        <b/>
        <vertAlign val="superscript"/>
        <sz val="10"/>
        <color theme="0"/>
        <rFont val="Verdana"/>
        <family val="2"/>
      </rPr>
      <t>6</t>
    </r>
  </si>
  <si>
    <r>
      <t>Turkey (iyzico)</t>
    </r>
    <r>
      <rPr>
        <b/>
        <vertAlign val="superscript"/>
        <sz val="10"/>
        <color theme="0"/>
        <rFont val="Verdana"/>
        <family val="2"/>
      </rPr>
      <t>6</t>
    </r>
  </si>
  <si>
    <t>India Credit</t>
  </si>
  <si>
    <r>
      <t>Customers ('m)</t>
    </r>
    <r>
      <rPr>
        <b/>
        <vertAlign val="superscript"/>
        <sz val="11"/>
        <color rgb="FF787878"/>
        <rFont val="Verdana"/>
        <family val="2"/>
      </rPr>
      <t>7</t>
    </r>
  </si>
  <si>
    <r>
      <t>Loss rate</t>
    </r>
    <r>
      <rPr>
        <b/>
        <vertAlign val="superscript"/>
        <sz val="11"/>
        <color rgb="FF787878"/>
        <rFont val="Verdana"/>
        <family val="2"/>
      </rPr>
      <t>8</t>
    </r>
  </si>
  <si>
    <r>
      <t>Remitly</t>
    </r>
    <r>
      <rPr>
        <b/>
        <vertAlign val="superscript"/>
        <sz val="10"/>
        <color theme="0"/>
        <rFont val="Verdana"/>
        <family val="2"/>
      </rPr>
      <t>9</t>
    </r>
  </si>
  <si>
    <r>
      <t>Economic interest</t>
    </r>
    <r>
      <rPr>
        <i/>
        <vertAlign val="superscript"/>
        <sz val="10"/>
        <color theme="0"/>
        <rFont val="Verdana"/>
        <family val="2"/>
      </rPr>
      <t>10</t>
    </r>
  </si>
  <si>
    <t>Customers refer to all users that have transacted on BNPL (Buy Now Pay Later) or UPI (Unified Payment Interfaces).</t>
  </si>
  <si>
    <t>Loss rate relates to expected credit loss provision for loans outstanding at the end of the period.</t>
  </si>
  <si>
    <t>Naspers Etail includes Prosus Etail and Takealot, although the metrics under Naspers are only for Takealot.</t>
  </si>
  <si>
    <t xml:space="preserve">capital leases repaid and investment income. To report a more sustainable and relevant  indicator of our </t>
  </si>
  <si>
    <t xml:space="preserve">FCF generation, from FY24 we excluded specific merchant cash-related working capital. </t>
  </si>
  <si>
    <t>Prior period numbers have been adjusted to reflect this change.</t>
  </si>
  <si>
    <t>Tencent annual report 2023, p22</t>
  </si>
  <si>
    <r>
      <t>GMV</t>
    </r>
    <r>
      <rPr>
        <b/>
        <vertAlign val="superscript"/>
        <sz val="10"/>
        <color rgb="FF787878"/>
        <rFont val="Verdana"/>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</si>
</sst>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 #,##0.00_-;_-* &quot;-&quot;??_-;_-@_-"/>
    <numFmt numFmtId="165" formatCode="#,##0;\(#,##0\)"/>
    <numFmt numFmtId="166" formatCode="#,##0;\(#,##0\);&quot;-&quot;"/>
    <numFmt numFmtId="167" formatCode="0%;\(0%\)"/>
    <numFmt numFmtId="168" formatCode="#,##0.0;\(#,##0.0\);&quot;-&quot;"/>
    <numFmt numFmtId="169" formatCode="_-* #.##0.00_-;\-* #.##0.00_-;_-* &quot;-&quot;??_-;_-@_-"/>
    <numFmt numFmtId="170" formatCode="0.0%;\(0.0%\)"/>
    <numFmt numFmtId="171" formatCode="#,##0.000;\(#,##0.000\);&quot;-&quot;"/>
    <numFmt numFmtId="172" formatCode="_-* #,##0.0_-;\-* #,##0.0_-;_-* &quot;-&quot;??_-;_-@_-"/>
    <numFmt numFmtId="173" formatCode="_-* #,##0_-;\-* #,##0_-;_-* &quot;-&quot;??_-;_-@_-"/>
  </numFmts>
  <fonts count="40" x14ac:knownFonts="1">
    <font>
      <sz val="11"/>
      <color theme="1"/>
      <name val="Calibri"/>
      <family val="2"/>
      <scheme val="minor"/>
    </font>
    <font>
      <sz val="11"/>
      <color theme="1"/>
      <name val="Calibri"/>
      <family val="2"/>
      <scheme val="minor"/>
    </font>
    <font>
      <sz val="10"/>
      <color theme="1"/>
      <name val="Verdana"/>
      <family val="2"/>
    </font>
    <font>
      <sz val="10"/>
      <color rgb="FF787878"/>
      <name val="Verdana"/>
      <family val="2"/>
    </font>
    <font>
      <b/>
      <sz val="10"/>
      <color theme="0"/>
      <name val="Verdana"/>
      <family val="2"/>
    </font>
    <font>
      <b/>
      <sz val="10"/>
      <color rgb="FF787878"/>
      <name val="Verdana"/>
      <family val="2"/>
    </font>
    <font>
      <sz val="10"/>
      <color theme="0"/>
      <name val="Verdana"/>
      <family val="2"/>
    </font>
    <font>
      <b/>
      <vertAlign val="superscript"/>
      <sz val="10"/>
      <color theme="0"/>
      <name val="Verdana"/>
      <family val="2"/>
    </font>
    <font>
      <b/>
      <vertAlign val="superscript"/>
      <sz val="10"/>
      <color rgb="FF787878"/>
      <name val="Verdana"/>
      <family val="2"/>
    </font>
    <font>
      <i/>
      <sz val="10"/>
      <color theme="0"/>
      <name val="Verdana"/>
      <family val="2"/>
    </font>
    <font>
      <sz val="7"/>
      <color rgb="FF787878"/>
      <name val="Verdana"/>
      <family val="2"/>
    </font>
    <font>
      <sz val="7"/>
      <color theme="1"/>
      <name val="Verdana"/>
      <family val="2"/>
    </font>
    <font>
      <i/>
      <vertAlign val="superscript"/>
      <sz val="10"/>
      <color theme="0"/>
      <name val="Verdana"/>
      <family val="2"/>
    </font>
    <font>
      <vertAlign val="superscript"/>
      <sz val="10"/>
      <color rgb="FF787878"/>
      <name val="Verdana"/>
      <family val="2"/>
    </font>
    <font>
      <sz val="7"/>
      <color rgb="FF7F7F7F"/>
      <name val="Verdana"/>
      <family val="2"/>
    </font>
    <font>
      <i/>
      <sz val="10"/>
      <color theme="1"/>
      <name val="Verdana"/>
      <family val="2"/>
    </font>
    <font>
      <sz val="10"/>
      <name val="Verdana"/>
      <family val="2"/>
    </font>
    <font>
      <i/>
      <sz val="10"/>
      <color rgb="FF787878"/>
      <name val="Verdana"/>
      <family val="2"/>
    </font>
    <font>
      <sz val="7"/>
      <color theme="0" tint="-0.499984740745262"/>
      <name val="Verdana"/>
      <family val="2"/>
    </font>
    <font>
      <sz val="12"/>
      <color theme="1"/>
      <name val="Calibri"/>
      <family val="2"/>
      <scheme val="minor"/>
    </font>
    <font>
      <sz val="9"/>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b/>
      <sz val="10"/>
      <color theme="1"/>
      <name val="Verdana"/>
      <family val="2"/>
    </font>
    <font>
      <u/>
      <sz val="10"/>
      <color rgb="FF1136A8"/>
      <name val="Verdana"/>
      <family val="2"/>
    </font>
    <font>
      <b/>
      <sz val="10"/>
      <name val="Verdana"/>
      <family val="2"/>
    </font>
    <font>
      <b/>
      <i/>
      <sz val="10"/>
      <color rgb="FF787878"/>
      <name val="Verdana"/>
      <family val="2"/>
    </font>
    <font>
      <sz val="10"/>
      <color rgb="FF00856D"/>
      <name val="Verdana"/>
      <family val="2"/>
    </font>
    <font>
      <i/>
      <sz val="10"/>
      <color rgb="FF00856D"/>
      <name val="Verdana"/>
      <family val="2"/>
    </font>
    <font>
      <sz val="10"/>
      <color rgb="FFFF0000"/>
      <name val="Verdana"/>
      <family val="2"/>
    </font>
    <font>
      <sz val="10"/>
      <color theme="0" tint="-0.249977111117893"/>
      <name val="Verdana"/>
      <family val="2"/>
    </font>
    <font>
      <b/>
      <vertAlign val="superscript"/>
      <sz val="11"/>
      <color rgb="FF787878"/>
      <name val="Verdana"/>
      <family val="2"/>
    </font>
    <font>
      <sz val="10"/>
      <color theme="0" tint="-0.499984740745262"/>
      <name val="Verdana"/>
      <family val="2"/>
    </font>
  </fonts>
  <fills count="10">
    <fill>
      <patternFill patternType="none"/>
    </fill>
    <fill>
      <patternFill patternType="gray125"/>
    </fill>
    <fill>
      <patternFill patternType="solid">
        <fgColor rgb="FF1136A8"/>
        <bgColor indexed="64"/>
      </patternFill>
    </fill>
    <fill>
      <patternFill patternType="solid">
        <fgColor rgb="FF1D5EDC"/>
        <bgColor indexed="64"/>
      </patternFill>
    </fill>
    <fill>
      <patternFill patternType="solid">
        <fgColor theme="0" tint="-0.14999847407452621"/>
        <bgColor indexed="64"/>
      </patternFill>
    </fill>
    <fill>
      <patternFill patternType="solid">
        <fgColor rgb="FFF37523"/>
        <bgColor indexed="64"/>
      </patternFill>
    </fill>
    <fill>
      <patternFill patternType="solid">
        <fgColor theme="0" tint="-0.249977111117893"/>
        <bgColor indexed="64"/>
      </patternFill>
    </fill>
    <fill>
      <patternFill patternType="solid">
        <fgColor rgb="FF060F76"/>
        <bgColor indexed="64"/>
      </patternFill>
    </fill>
    <fill>
      <patternFill patternType="solid">
        <fgColor rgb="FFBED7A5"/>
        <bgColor indexed="64"/>
      </patternFill>
    </fill>
    <fill>
      <patternFill patternType="solid">
        <fgColor theme="8" tint="0.79998168889431442"/>
        <bgColor indexed="64"/>
      </patternFill>
    </fill>
  </fills>
  <borders count="21">
    <border>
      <left/>
      <right/>
      <top/>
      <bottom/>
      <diagonal/>
    </border>
    <border>
      <left/>
      <right/>
      <top style="medium">
        <color theme="0" tint="-0.249977111117893"/>
      </top>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rgb="FFBFBFBF"/>
      </right>
      <top style="medium">
        <color theme="0" tint="-0.249977111117893"/>
      </top>
      <bottom/>
      <diagonal/>
    </border>
    <border>
      <left style="medium">
        <color rgb="FFBFBFBF"/>
      </left>
      <right style="medium">
        <color rgb="FFBFBFBF"/>
      </right>
      <top style="medium">
        <color theme="0" tint="-0.249977111117893"/>
      </top>
      <bottom/>
      <diagonal/>
    </border>
    <border>
      <left/>
      <right style="medium">
        <color rgb="FFBFBFBF"/>
      </right>
      <top/>
      <bottom/>
      <diagonal/>
    </border>
    <border>
      <left style="medium">
        <color rgb="FFBFBFBF"/>
      </left>
      <right style="medium">
        <color rgb="FFBFBFBF"/>
      </right>
      <top/>
      <bottom/>
      <diagonal/>
    </border>
    <border>
      <left style="medium">
        <color theme="0" tint="-0.249977111117893"/>
      </left>
      <right style="medium">
        <color theme="0" tint="-0.249977111117893"/>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medium">
        <color theme="0" tint="-0.249977111117893"/>
      </left>
      <right style="medium">
        <color theme="0" tint="-0.249977111117893"/>
      </right>
      <top style="medium">
        <color theme="0" tint="-0.249977111117893"/>
      </top>
      <bottom/>
      <diagonal/>
    </border>
  </borders>
  <cellStyleXfs count="66">
    <xf numFmtId="0" fontId="0" fillId="0" borderId="0"/>
    <xf numFmtId="164"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20" fillId="0" borderId="0"/>
    <xf numFmtId="0" fontId="21" fillId="0" borderId="14" applyNumberFormat="0" applyFill="0" applyProtection="0">
      <alignment horizontal="center" vertical="center"/>
    </xf>
    <xf numFmtId="3" fontId="22" fillId="0" borderId="15" applyFont="0" applyFill="0" applyAlignment="0" applyProtection="0"/>
    <xf numFmtId="3" fontId="22" fillId="0" borderId="15" applyFont="0" applyFill="0" applyAlignment="0" applyProtection="0"/>
    <xf numFmtId="3" fontId="22" fillId="0" borderId="15" applyFont="0" applyFill="0" applyAlignment="0" applyProtection="0"/>
    <xf numFmtId="3" fontId="22" fillId="0" borderId="15" applyFont="0" applyFill="0" applyAlignment="0" applyProtection="0"/>
    <xf numFmtId="3" fontId="22" fillId="0" borderId="15" applyFont="0" applyFill="0" applyAlignment="0" applyProtection="0"/>
    <xf numFmtId="3" fontId="22" fillId="0" borderId="15" applyFont="0" applyFill="0" applyAlignment="0" applyProtection="0"/>
    <xf numFmtId="3" fontId="22" fillId="0" borderId="15" applyFont="0" applyFill="0" applyAlignment="0" applyProtection="0"/>
    <xf numFmtId="3" fontId="22" fillId="0" borderId="15" applyFont="0" applyFill="0" applyAlignment="0" applyProtection="0"/>
    <xf numFmtId="3" fontId="21" fillId="0" borderId="14" applyNumberFormat="0" applyFill="0" applyAlignment="0" applyProtection="0"/>
    <xf numFmtId="0" fontId="21" fillId="0" borderId="14" applyNumberFormat="0" applyFill="0" applyAlignment="0" applyProtection="0"/>
    <xf numFmtId="3"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0" fontId="21" fillId="0" borderId="14" applyNumberFormat="0" applyFill="0" applyAlignment="0" applyProtection="0"/>
    <xf numFmtId="3" fontId="22" fillId="0" borderId="0" applyNumberFormat="0" applyBorder="0" applyAlignment="0" applyProtection="0"/>
    <xf numFmtId="3" fontId="22" fillId="0" borderId="0" applyNumberFormat="0" applyBorder="0" applyAlignment="0" applyProtection="0"/>
    <xf numFmtId="3" fontId="22" fillId="0" borderId="0" applyNumberFormat="0" applyBorder="0" applyAlignment="0" applyProtection="0"/>
    <xf numFmtId="3" fontId="22" fillId="0" borderId="0" applyNumberFormat="0" applyBorder="0" applyAlignment="0" applyProtection="0"/>
    <xf numFmtId="3" fontId="22" fillId="0" borderId="0" applyNumberFormat="0" applyBorder="0" applyAlignment="0" applyProtection="0"/>
    <xf numFmtId="3" fontId="22" fillId="0" borderId="15" applyNumberFormat="0" applyBorder="0" applyAlignment="0" applyProtection="0"/>
    <xf numFmtId="3" fontId="22" fillId="0" borderId="15" applyNumberFormat="0" applyBorder="0" applyAlignment="0" applyProtection="0"/>
    <xf numFmtId="3" fontId="22" fillId="0" borderId="15" applyNumberFormat="0" applyBorder="0" applyAlignment="0" applyProtection="0"/>
    <xf numFmtId="0" fontId="22" fillId="0" borderId="15" applyNumberFormat="0" applyFill="0" applyAlignment="0" applyProtection="0"/>
    <xf numFmtId="0" fontId="22" fillId="0" borderId="15" applyNumberFormat="0" applyFill="0" applyAlignment="0" applyProtection="0"/>
    <xf numFmtId="0" fontId="22" fillId="0" borderId="15">
      <alignment horizontal="right" vertical="center"/>
    </xf>
    <xf numFmtId="3" fontId="22" fillId="8" borderId="15">
      <alignment horizontal="center" vertical="center"/>
    </xf>
    <xf numFmtId="0" fontId="22" fillId="8" borderId="15">
      <alignment horizontal="right" vertical="center"/>
    </xf>
    <xf numFmtId="0" fontId="21" fillId="0" borderId="16">
      <alignment horizontal="left" vertical="center"/>
    </xf>
    <xf numFmtId="0" fontId="21" fillId="0" borderId="17">
      <alignment horizontal="center" vertical="center"/>
    </xf>
    <xf numFmtId="0" fontId="23" fillId="0" borderId="18">
      <alignment horizontal="center" vertical="center"/>
    </xf>
    <xf numFmtId="0" fontId="22" fillId="9" borderId="15"/>
    <xf numFmtId="3" fontId="24" fillId="0" borderId="15"/>
    <xf numFmtId="3" fontId="25" fillId="0" borderId="15"/>
    <xf numFmtId="0" fontId="21" fillId="0" borderId="17">
      <alignment horizontal="left" vertical="top"/>
    </xf>
    <xf numFmtId="0" fontId="26" fillId="0" borderId="15"/>
    <xf numFmtId="0" fontId="21" fillId="0" borderId="17">
      <alignment horizontal="left" vertical="center"/>
    </xf>
    <xf numFmtId="0" fontId="22" fillId="8" borderId="19"/>
    <xf numFmtId="3" fontId="22" fillId="0" borderId="15">
      <alignment horizontal="right" vertical="center"/>
    </xf>
    <xf numFmtId="0" fontId="21" fillId="0" borderId="17">
      <alignment horizontal="right" vertical="center"/>
    </xf>
    <xf numFmtId="0" fontId="22" fillId="0" borderId="18">
      <alignment horizontal="center" vertical="center"/>
    </xf>
    <xf numFmtId="3" fontId="22" fillId="0" borderId="15"/>
    <xf numFmtId="3" fontId="22" fillId="0" borderId="15"/>
    <xf numFmtId="0" fontId="22" fillId="0" borderId="18">
      <alignment horizontal="center" vertical="center" wrapText="1"/>
    </xf>
    <xf numFmtId="0" fontId="27" fillId="0" borderId="18">
      <alignment horizontal="left" vertical="center" indent="1"/>
    </xf>
    <xf numFmtId="0" fontId="28" fillId="0" borderId="15"/>
    <xf numFmtId="0" fontId="21" fillId="0" borderId="16">
      <alignment horizontal="left" vertical="center"/>
    </xf>
    <xf numFmtId="3" fontId="22" fillId="0" borderId="15">
      <alignment horizontal="center" vertical="center"/>
    </xf>
    <xf numFmtId="0" fontId="21" fillId="0" borderId="17">
      <alignment horizontal="center" vertical="center"/>
    </xf>
    <xf numFmtId="0" fontId="21" fillId="0" borderId="17">
      <alignment horizontal="center" vertical="center"/>
    </xf>
    <xf numFmtId="0" fontId="21" fillId="0" borderId="16">
      <alignment horizontal="left" vertical="center"/>
    </xf>
    <xf numFmtId="0" fontId="21" fillId="0" borderId="16">
      <alignment horizontal="left" vertical="center"/>
    </xf>
    <xf numFmtId="0" fontId="29" fillId="0" borderId="15"/>
    <xf numFmtId="0" fontId="19" fillId="0" borderId="0"/>
    <xf numFmtId="0" fontId="31" fillId="0" borderId="0" applyNumberFormat="0" applyFill="0" applyBorder="0" applyAlignment="0" applyProtection="0"/>
  </cellStyleXfs>
  <cellXfs count="234">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2" borderId="2" xfId="0" applyFont="1" applyFill="1" applyBorder="1"/>
    <xf numFmtId="0" fontId="4" fillId="2" borderId="1" xfId="0" applyFont="1" applyFill="1" applyBorder="1"/>
    <xf numFmtId="0" fontId="4" fillId="2" borderId="3" xfId="0" applyFont="1" applyFill="1" applyBorder="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right"/>
    </xf>
    <xf numFmtId="0" fontId="5" fillId="0" borderId="5" xfId="0" applyFont="1" applyBorder="1" applyAlignment="1">
      <alignment horizontal="right"/>
    </xf>
    <xf numFmtId="0" fontId="4" fillId="2" borderId="0" xfId="0" applyFont="1" applyFill="1"/>
    <xf numFmtId="3" fontId="6" fillId="2" borderId="0" xfId="0" applyNumberFormat="1" applyFont="1" applyFill="1"/>
    <xf numFmtId="3" fontId="6" fillId="0" borderId="0" xfId="0" applyNumberFormat="1" applyFont="1"/>
    <xf numFmtId="3" fontId="6" fillId="2" borderId="5" xfId="0" applyNumberFormat="1" applyFont="1" applyFill="1" applyBorder="1"/>
    <xf numFmtId="0" fontId="3" fillId="0" borderId="0" xfId="0" applyFont="1" applyAlignment="1">
      <alignment horizontal="left" indent="1"/>
    </xf>
    <xf numFmtId="167" fontId="3" fillId="0" borderId="0" xfId="2" applyNumberFormat="1" applyFont="1" applyFill="1" applyBorder="1" applyAlignment="1">
      <alignment horizontal="right"/>
    </xf>
    <xf numFmtId="166" fontId="5" fillId="0" borderId="0" xfId="1" applyNumberFormat="1" applyFont="1" applyFill="1" applyBorder="1" applyAlignment="1">
      <alignment horizontal="right"/>
    </xf>
    <xf numFmtId="166" fontId="5" fillId="0" borderId="0" xfId="1" applyNumberFormat="1" applyFont="1" applyFill="1" applyBorder="1" applyAlignment="1"/>
    <xf numFmtId="166" fontId="5" fillId="0" borderId="5" xfId="1" applyNumberFormat="1" applyFont="1" applyFill="1" applyBorder="1" applyAlignment="1"/>
    <xf numFmtId="9" fontId="3" fillId="0" borderId="0" xfId="2" applyFont="1" applyFill="1" applyBorder="1" applyAlignment="1">
      <alignment horizontal="right"/>
    </xf>
    <xf numFmtId="167" fontId="3" fillId="0" borderId="5" xfId="2" applyNumberFormat="1" applyFont="1" applyFill="1" applyBorder="1" applyAlignment="1">
      <alignment horizontal="right"/>
    </xf>
    <xf numFmtId="166" fontId="5" fillId="0" borderId="0" xfId="3" applyNumberFormat="1" applyFont="1" applyFill="1" applyBorder="1" applyAlignment="1">
      <alignment horizontal="right"/>
    </xf>
    <xf numFmtId="166" fontId="5" fillId="0" borderId="5" xfId="3" applyNumberFormat="1" applyFont="1" applyFill="1" applyBorder="1" applyAlignment="1">
      <alignment horizontal="right"/>
    </xf>
    <xf numFmtId="168" fontId="5" fillId="0" borderId="0" xfId="1" applyNumberFormat="1" applyFont="1" applyFill="1" applyBorder="1" applyAlignment="1">
      <alignment horizontal="right"/>
    </xf>
    <xf numFmtId="166" fontId="5" fillId="0" borderId="4" xfId="1" applyNumberFormat="1" applyFont="1" applyFill="1" applyBorder="1" applyAlignment="1">
      <alignment horizontal="right"/>
    </xf>
    <xf numFmtId="9" fontId="3" fillId="0" borderId="0" xfId="2" applyFont="1" applyFill="1" applyBorder="1"/>
    <xf numFmtId="166" fontId="5" fillId="0" borderId="5" xfId="1" applyNumberFormat="1" applyFont="1" applyFill="1" applyBorder="1" applyAlignment="1">
      <alignment horizontal="right"/>
    </xf>
    <xf numFmtId="3" fontId="9" fillId="3" borderId="0" xfId="0" applyNumberFormat="1" applyFont="1" applyFill="1" applyAlignment="1">
      <alignment horizontal="center"/>
    </xf>
    <xf numFmtId="167" fontId="3" fillId="0" borderId="7" xfId="2" applyNumberFormat="1" applyFont="1" applyFill="1" applyBorder="1" applyAlignment="1">
      <alignment horizontal="right"/>
    </xf>
    <xf numFmtId="167" fontId="3" fillId="0" borderId="8" xfId="2" applyNumberFormat="1" applyFont="1" applyFill="1" applyBorder="1" applyAlignment="1">
      <alignment horizontal="right"/>
    </xf>
    <xf numFmtId="0" fontId="2" fillId="0" borderId="4" xfId="0" applyFont="1" applyBorder="1"/>
    <xf numFmtId="0" fontId="3" fillId="0" borderId="0" xfId="0" applyFont="1" applyAlignment="1">
      <alignment horizontal="center"/>
    </xf>
    <xf numFmtId="0" fontId="3" fillId="0" borderId="5" xfId="0" applyFont="1" applyBorder="1"/>
    <xf numFmtId="0" fontId="10" fillId="0" borderId="0" xfId="0" applyFont="1"/>
    <xf numFmtId="0" fontId="10" fillId="0" borderId="0" xfId="0" quotePrefix="1" applyFont="1" applyAlignment="1">
      <alignment horizontal="right"/>
    </xf>
    <xf numFmtId="0" fontId="10" fillId="0" borderId="0" xfId="0" applyFont="1" applyAlignment="1">
      <alignment horizontal="left"/>
    </xf>
    <xf numFmtId="0" fontId="10" fillId="0" borderId="5" xfId="0" applyFont="1" applyBorder="1" applyAlignment="1">
      <alignment horizontal="left" indent="1"/>
    </xf>
    <xf numFmtId="0" fontId="2" fillId="0" borderId="5" xfId="0" applyFont="1" applyBorder="1"/>
    <xf numFmtId="0" fontId="11" fillId="0" borderId="0" xfId="0" applyFont="1"/>
    <xf numFmtId="0" fontId="4" fillId="2" borderId="1" xfId="0" applyFont="1" applyFill="1" applyBorder="1" applyAlignment="1">
      <alignment horizontal="center"/>
    </xf>
    <xf numFmtId="0" fontId="3" fillId="0" borderId="0" xfId="0" applyFont="1" applyAlignment="1">
      <alignment horizontal="left"/>
    </xf>
    <xf numFmtId="0" fontId="2" fillId="0" borderId="6" xfId="0" applyFont="1" applyBorder="1"/>
    <xf numFmtId="0" fontId="2" fillId="0" borderId="7" xfId="0" applyFont="1" applyBorder="1"/>
    <xf numFmtId="0" fontId="10" fillId="0" borderId="7" xfId="0" quotePrefix="1" applyFont="1" applyBorder="1" applyAlignment="1">
      <alignment horizontal="right"/>
    </xf>
    <xf numFmtId="0" fontId="2" fillId="0" borderId="8" xfId="0" applyFont="1" applyBorder="1"/>
    <xf numFmtId="10" fontId="2" fillId="0" borderId="0" xfId="0" applyNumberFormat="1" applyFont="1"/>
    <xf numFmtId="9" fontId="2" fillId="0" borderId="0" xfId="0" applyNumberFormat="1" applyFont="1"/>
    <xf numFmtId="3" fontId="6" fillId="0" borderId="0" xfId="0" applyNumberFormat="1" applyFont="1" applyAlignment="1">
      <alignment horizontal="center"/>
    </xf>
    <xf numFmtId="0" fontId="2" fillId="0" borderId="4" xfId="0" applyFont="1" applyBorder="1" applyAlignment="1">
      <alignment horizontal="left" indent="1"/>
    </xf>
    <xf numFmtId="0" fontId="2" fillId="0" borderId="0" xfId="0" applyFont="1" applyAlignment="1">
      <alignment horizontal="left" indent="1"/>
    </xf>
    <xf numFmtId="168" fontId="5" fillId="0" borderId="5" xfId="1" applyNumberFormat="1" applyFont="1" applyFill="1" applyBorder="1" applyAlignment="1">
      <alignment horizontal="right"/>
    </xf>
    <xf numFmtId="167" fontId="5" fillId="0" borderId="0" xfId="2" applyNumberFormat="1" applyFont="1" applyFill="1" applyBorder="1" applyAlignment="1">
      <alignment horizontal="right"/>
    </xf>
    <xf numFmtId="170" fontId="5" fillId="0" borderId="5" xfId="2" applyNumberFormat="1" applyFont="1" applyFill="1" applyBorder="1" applyAlignment="1">
      <alignment horizontal="right"/>
    </xf>
    <xf numFmtId="3" fontId="2" fillId="0" borderId="0" xfId="0" applyNumberFormat="1" applyFont="1"/>
    <xf numFmtId="3" fontId="2" fillId="0" borderId="5" xfId="0" applyNumberFormat="1" applyFont="1" applyBorder="1"/>
    <xf numFmtId="0" fontId="5" fillId="0" borderId="5" xfId="0" applyFont="1" applyBorder="1" applyAlignment="1">
      <alignment horizontal="center"/>
    </xf>
    <xf numFmtId="167" fontId="3" fillId="0" borderId="5" xfId="4" applyNumberFormat="1" applyFont="1" applyFill="1" applyBorder="1" applyAlignment="1">
      <alignment horizontal="right"/>
    </xf>
    <xf numFmtId="167" fontId="3" fillId="0" borderId="0" xfId="4" applyNumberFormat="1" applyFont="1" applyFill="1" applyBorder="1" applyAlignment="1">
      <alignment horizontal="right"/>
    </xf>
    <xf numFmtId="0" fontId="2" fillId="0" borderId="4" xfId="5" applyFont="1" applyBorder="1"/>
    <xf numFmtId="3" fontId="6" fillId="2" borderId="5" xfId="5" applyNumberFormat="1" applyFont="1" applyFill="1" applyBorder="1"/>
    <xf numFmtId="0" fontId="3" fillId="0" borderId="0" xfId="5" applyFont="1"/>
    <xf numFmtId="0" fontId="2" fillId="0" borderId="0" xfId="5" applyFont="1"/>
    <xf numFmtId="166" fontId="5" fillId="0" borderId="0" xfId="3" applyNumberFormat="1" applyFont="1" applyFill="1" applyBorder="1" applyAlignment="1">
      <alignment horizontal="right" vertical="center"/>
    </xf>
    <xf numFmtId="167" fontId="5" fillId="0" borderId="5" xfId="4" applyNumberFormat="1" applyFont="1" applyFill="1" applyBorder="1" applyAlignment="1">
      <alignment horizontal="right"/>
    </xf>
    <xf numFmtId="9" fontId="5" fillId="0" borderId="0" xfId="3" applyNumberFormat="1" applyFont="1" applyFill="1" applyBorder="1" applyAlignment="1">
      <alignment horizontal="right"/>
    </xf>
    <xf numFmtId="9" fontId="5" fillId="0" borderId="5" xfId="3" applyNumberFormat="1" applyFont="1" applyFill="1" applyBorder="1" applyAlignment="1">
      <alignment horizontal="right"/>
    </xf>
    <xf numFmtId="9" fontId="15" fillId="0" borderId="0" xfId="2" applyFont="1" applyFill="1" applyBorder="1" applyAlignment="1">
      <alignment horizontal="center"/>
    </xf>
    <xf numFmtId="9" fontId="2" fillId="0" borderId="0" xfId="2" applyFont="1" applyFill="1" applyBorder="1"/>
    <xf numFmtId="9" fontId="2" fillId="0" borderId="5" xfId="2" applyFont="1" applyFill="1" applyBorder="1"/>
    <xf numFmtId="3" fontId="9" fillId="4" borderId="0" xfId="0" applyNumberFormat="1" applyFont="1" applyFill="1" applyAlignment="1">
      <alignment horizontal="center"/>
    </xf>
    <xf numFmtId="0" fontId="4" fillId="5" borderId="0" xfId="0" applyFont="1" applyFill="1"/>
    <xf numFmtId="9" fontId="6" fillId="5" borderId="0" xfId="2" applyFont="1" applyFill="1" applyBorder="1"/>
    <xf numFmtId="9" fontId="6" fillId="5" borderId="5" xfId="2" applyFont="1" applyFill="1" applyBorder="1"/>
    <xf numFmtId="0" fontId="10" fillId="0" borderId="7" xfId="0" applyFont="1" applyBorder="1" applyAlignment="1">
      <alignment horizontal="left"/>
    </xf>
    <xf numFmtId="0" fontId="16" fillId="0" borderId="0" xfId="0" applyFont="1"/>
    <xf numFmtId="167" fontId="3" fillId="0" borderId="0" xfId="2" applyNumberFormat="1" applyFont="1" applyFill="1" applyBorder="1"/>
    <xf numFmtId="167" fontId="3" fillId="0" borderId="5" xfId="2" applyNumberFormat="1" applyFont="1" applyFill="1" applyBorder="1"/>
    <xf numFmtId="0" fontId="10" fillId="0" borderId="0" xfId="0" applyFont="1" applyAlignment="1">
      <alignment horizontal="left" indent="1"/>
    </xf>
    <xf numFmtId="9" fontId="3" fillId="0" borderId="5" xfId="2" applyFont="1" applyFill="1" applyBorder="1"/>
    <xf numFmtId="3" fontId="6" fillId="2" borderId="0" xfId="5" applyNumberFormat="1" applyFont="1" applyFill="1"/>
    <xf numFmtId="167" fontId="5" fillId="0" borderId="0" xfId="4" applyNumberFormat="1" applyFont="1" applyFill="1" applyBorder="1" applyAlignment="1">
      <alignment horizontal="right"/>
    </xf>
    <xf numFmtId="0" fontId="4" fillId="2" borderId="0" xfId="5" applyFont="1" applyFill="1"/>
    <xf numFmtId="0" fontId="5" fillId="0" borderId="0" xfId="5" applyFont="1" applyAlignment="1">
      <alignment horizontal="left"/>
    </xf>
    <xf numFmtId="0" fontId="5" fillId="0" borderId="0" xfId="5" applyFont="1" applyAlignment="1">
      <alignment horizontal="left" vertical="center"/>
    </xf>
    <xf numFmtId="3" fontId="9" fillId="3" borderId="0" xfId="5" applyNumberFormat="1" applyFont="1" applyFill="1" applyAlignment="1">
      <alignment horizontal="center"/>
    </xf>
    <xf numFmtId="168" fontId="5" fillId="0" borderId="0" xfId="1" applyNumberFormat="1" applyFont="1" applyFill="1" applyBorder="1" applyAlignment="1"/>
    <xf numFmtId="168" fontId="5" fillId="0" borderId="5" xfId="1" applyNumberFormat="1" applyFont="1" applyFill="1" applyBorder="1" applyAlignment="1"/>
    <xf numFmtId="166" fontId="2" fillId="0" borderId="0" xfId="0" applyNumberFormat="1" applyFont="1"/>
    <xf numFmtId="9" fontId="2" fillId="0" borderId="0" xfId="2" applyFont="1"/>
    <xf numFmtId="0" fontId="4" fillId="2" borderId="9" xfId="0" applyFont="1" applyFill="1" applyBorder="1"/>
    <xf numFmtId="0" fontId="5" fillId="0" borderId="10" xfId="0" applyFont="1" applyBorder="1" applyAlignment="1">
      <alignment horizontal="center"/>
    </xf>
    <xf numFmtId="0" fontId="3" fillId="0" borderId="11" xfId="0" applyFont="1" applyBorder="1"/>
    <xf numFmtId="0" fontId="5" fillId="0" borderId="12" xfId="0" applyFont="1" applyBorder="1" applyAlignment="1">
      <alignment horizontal="right"/>
    </xf>
    <xf numFmtId="0" fontId="4" fillId="2" borderId="11" xfId="0" applyFont="1" applyFill="1" applyBorder="1"/>
    <xf numFmtId="0" fontId="5" fillId="0" borderId="12" xfId="0" applyFont="1" applyBorder="1" applyAlignment="1">
      <alignment horizontal="center"/>
    </xf>
    <xf numFmtId="0" fontId="5" fillId="0" borderId="11" xfId="0" applyFont="1" applyBorder="1" applyAlignment="1">
      <alignment horizontal="left"/>
    </xf>
    <xf numFmtId="166" fontId="5" fillId="0" borderId="11" xfId="1" applyNumberFormat="1" applyFont="1" applyFill="1" applyBorder="1" applyAlignment="1"/>
    <xf numFmtId="165" fontId="5" fillId="0" borderId="12" xfId="0" applyNumberFormat="1" applyFont="1" applyBorder="1"/>
    <xf numFmtId="0" fontId="17" fillId="0" borderId="11" xfId="0" applyFont="1" applyBorder="1" applyAlignment="1">
      <alignment horizontal="left" indent="1"/>
    </xf>
    <xf numFmtId="167" fontId="3" fillId="0" borderId="11" xfId="2" applyNumberFormat="1" applyFont="1" applyFill="1" applyBorder="1"/>
    <xf numFmtId="167" fontId="3" fillId="0" borderId="12" xfId="2" applyNumberFormat="1" applyFont="1" applyFill="1" applyBorder="1"/>
    <xf numFmtId="165" fontId="5" fillId="0" borderId="11" xfId="0" applyNumberFormat="1" applyFont="1" applyBorder="1"/>
    <xf numFmtId="167" fontId="3" fillId="0" borderId="11" xfId="2" applyNumberFormat="1" applyFont="1" applyFill="1" applyBorder="1" applyAlignment="1">
      <alignment horizontal="right"/>
    </xf>
    <xf numFmtId="165" fontId="5" fillId="0" borderId="5" xfId="0" applyNumberFormat="1" applyFont="1" applyBorder="1"/>
    <xf numFmtId="0" fontId="4" fillId="6" borderId="0" xfId="0" applyFont="1" applyFill="1"/>
    <xf numFmtId="0" fontId="4" fillId="6" borderId="5" xfId="0" applyFont="1" applyFill="1" applyBorder="1"/>
    <xf numFmtId="3" fontId="6" fillId="6" borderId="0" xfId="0" applyNumberFormat="1" applyFont="1" applyFill="1"/>
    <xf numFmtId="3" fontId="6" fillId="6" borderId="5" xfId="0" applyNumberFormat="1" applyFont="1" applyFill="1" applyBorder="1"/>
    <xf numFmtId="0" fontId="5" fillId="0" borderId="5" xfId="0" applyFont="1" applyBorder="1" applyAlignment="1">
      <alignment horizontal="left"/>
    </xf>
    <xf numFmtId="0" fontId="17" fillId="0" borderId="5" xfId="0" applyFont="1" applyBorder="1" applyAlignment="1">
      <alignment horizontal="left" indent="1"/>
    </xf>
    <xf numFmtId="166" fontId="5" fillId="0" borderId="7" xfId="1" applyNumberFormat="1" applyFont="1" applyFill="1" applyBorder="1" applyAlignment="1">
      <alignment horizontal="right"/>
    </xf>
    <xf numFmtId="166" fontId="5" fillId="0" borderId="8" xfId="1" applyNumberFormat="1" applyFont="1" applyFill="1" applyBorder="1" applyAlignment="1">
      <alignment horizontal="right"/>
    </xf>
    <xf numFmtId="166" fontId="16" fillId="0" borderId="0" xfId="0" applyNumberFormat="1" applyFont="1"/>
    <xf numFmtId="0" fontId="4" fillId="2" borderId="0" xfId="0" applyFont="1" applyFill="1" applyAlignment="1">
      <alignment horizontal="left" indent="2"/>
    </xf>
    <xf numFmtId="0" fontId="5" fillId="0" borderId="0" xfId="0" applyFont="1" applyAlignment="1">
      <alignment horizontal="left" indent="2"/>
    </xf>
    <xf numFmtId="0" fontId="3" fillId="0" borderId="0" xfId="0" applyFont="1" applyAlignment="1">
      <alignment horizontal="left" indent="3"/>
    </xf>
    <xf numFmtId="0" fontId="4" fillId="7" borderId="0" xfId="0" applyFont="1" applyFill="1"/>
    <xf numFmtId="0" fontId="4" fillId="7" borderId="11" xfId="0" applyFont="1" applyFill="1" applyBorder="1"/>
    <xf numFmtId="3" fontId="6" fillId="7" borderId="0" xfId="0" applyNumberFormat="1" applyFont="1" applyFill="1"/>
    <xf numFmtId="3" fontId="6" fillId="7" borderId="5" xfId="0" applyNumberFormat="1" applyFont="1" applyFill="1" applyBorder="1"/>
    <xf numFmtId="0" fontId="3" fillId="0" borderId="0" xfId="0" applyFont="1" applyAlignment="1">
      <alignment horizontal="left" indent="2"/>
    </xf>
    <xf numFmtId="0" fontId="4" fillId="2" borderId="0" xfId="5" applyFont="1" applyFill="1" applyAlignment="1">
      <alignment horizontal="left" indent="2"/>
    </xf>
    <xf numFmtId="0" fontId="5" fillId="0" borderId="0" xfId="5" applyFont="1" applyAlignment="1">
      <alignment horizontal="left" indent="2"/>
    </xf>
    <xf numFmtId="0" fontId="3" fillId="0" borderId="0" xfId="5" applyFont="1" applyAlignment="1">
      <alignment horizontal="left" indent="3"/>
    </xf>
    <xf numFmtId="3" fontId="6" fillId="0" borderId="5" xfId="0" applyNumberFormat="1" applyFont="1" applyBorder="1"/>
    <xf numFmtId="0" fontId="5" fillId="0" borderId="9" xfId="0" applyFont="1" applyBorder="1" applyAlignment="1">
      <alignment horizontal="center"/>
    </xf>
    <xf numFmtId="0" fontId="5" fillId="0" borderId="11" xfId="0" applyFont="1" applyBorder="1" applyAlignment="1">
      <alignment horizontal="right"/>
    </xf>
    <xf numFmtId="0" fontId="5" fillId="0" borderId="11" xfId="0" applyFont="1" applyBorder="1" applyAlignment="1">
      <alignment horizontal="center"/>
    </xf>
    <xf numFmtId="166" fontId="3" fillId="0" borderId="0" xfId="0" applyNumberFormat="1" applyFont="1"/>
    <xf numFmtId="0" fontId="4" fillId="7" borderId="5" xfId="0" applyFont="1" applyFill="1" applyBorder="1"/>
    <xf numFmtId="0" fontId="4" fillId="2" borderId="5" xfId="0" applyFont="1" applyFill="1" applyBorder="1"/>
    <xf numFmtId="0" fontId="14" fillId="0" borderId="0" xfId="0" applyFont="1"/>
    <xf numFmtId="0" fontId="30" fillId="0" borderId="4" xfId="0" applyFont="1" applyBorder="1"/>
    <xf numFmtId="0" fontId="30" fillId="0" borderId="0" xfId="0" applyFont="1"/>
    <xf numFmtId="0" fontId="18" fillId="0" borderId="7" xfId="0" quotePrefix="1" applyFont="1" applyBorder="1" applyAlignment="1">
      <alignment horizontal="right"/>
    </xf>
    <xf numFmtId="0" fontId="3" fillId="0" borderId="5" xfId="0" applyFont="1" applyBorder="1" applyAlignment="1">
      <alignment horizontal="left"/>
    </xf>
    <xf numFmtId="166" fontId="3" fillId="0" borderId="0" xfId="1" applyNumberFormat="1" applyFont="1" applyFill="1" applyBorder="1" applyAlignment="1"/>
    <xf numFmtId="166" fontId="3" fillId="0" borderId="0" xfId="2" applyNumberFormat="1" applyFont="1" applyFill="1" applyBorder="1"/>
    <xf numFmtId="166" fontId="3" fillId="0" borderId="5" xfId="2" applyNumberFormat="1" applyFont="1" applyFill="1" applyBorder="1"/>
    <xf numFmtId="166" fontId="3" fillId="0" borderId="0" xfId="1" applyNumberFormat="1" applyFont="1" applyFill="1" applyBorder="1" applyAlignment="1">
      <alignment horizontal="right"/>
    </xf>
    <xf numFmtId="9" fontId="5" fillId="0" borderId="5" xfId="2" applyFont="1" applyFill="1" applyBorder="1" applyAlignment="1"/>
    <xf numFmtId="0" fontId="32" fillId="0" borderId="0" xfId="0" applyFont="1"/>
    <xf numFmtId="166" fontId="32" fillId="0" borderId="0" xfId="0" applyNumberFormat="1" applyFont="1"/>
    <xf numFmtId="9" fontId="3" fillId="0" borderId="8" xfId="2" applyFont="1" applyFill="1" applyBorder="1" applyAlignment="1">
      <alignment horizontal="right"/>
    </xf>
    <xf numFmtId="0" fontId="17" fillId="0" borderId="5" xfId="0" applyFont="1" applyBorder="1" applyAlignment="1">
      <alignment horizontal="left"/>
    </xf>
    <xf numFmtId="166" fontId="17" fillId="0" borderId="7" xfId="1" applyNumberFormat="1" applyFont="1" applyFill="1" applyBorder="1" applyAlignment="1">
      <alignment horizontal="right"/>
    </xf>
    <xf numFmtId="0" fontId="17" fillId="0" borderId="0" xfId="0" applyFont="1" applyAlignment="1">
      <alignment horizontal="left" indent="1"/>
    </xf>
    <xf numFmtId="166" fontId="5" fillId="0" borderId="6" xfId="1" applyNumberFormat="1" applyFont="1" applyFill="1" applyBorder="1" applyAlignment="1"/>
    <xf numFmtId="166" fontId="5" fillId="0" borderId="7" xfId="1" applyNumberFormat="1" applyFont="1" applyFill="1" applyBorder="1" applyAlignment="1"/>
    <xf numFmtId="9" fontId="5" fillId="0" borderId="8" xfId="2" applyFont="1" applyFill="1" applyBorder="1" applyAlignment="1"/>
    <xf numFmtId="166" fontId="3" fillId="0" borderId="6" xfId="1" applyNumberFormat="1" applyFont="1" applyFill="1" applyBorder="1" applyAlignment="1"/>
    <xf numFmtId="9" fontId="3" fillId="0" borderId="8" xfId="2" applyFont="1" applyFill="1" applyBorder="1" applyAlignment="1"/>
    <xf numFmtId="166" fontId="3" fillId="0" borderId="2" xfId="1" applyNumberFormat="1" applyFont="1" applyFill="1" applyBorder="1" applyAlignment="1"/>
    <xf numFmtId="166" fontId="5" fillId="0" borderId="1" xfId="1" applyNumberFormat="1" applyFont="1" applyFill="1" applyBorder="1" applyAlignment="1"/>
    <xf numFmtId="9" fontId="3" fillId="0" borderId="3" xfId="2" applyFont="1" applyFill="1" applyBorder="1" applyAlignment="1"/>
    <xf numFmtId="166" fontId="3" fillId="0" borderId="4" xfId="2" applyNumberFormat="1" applyFont="1" applyFill="1" applyBorder="1"/>
    <xf numFmtId="166" fontId="3" fillId="0" borderId="6" xfId="1" applyNumberFormat="1" applyFont="1" applyFill="1" applyBorder="1" applyAlignment="1">
      <alignment horizontal="right"/>
    </xf>
    <xf numFmtId="0" fontId="4" fillId="0" borderId="0" xfId="0" applyFont="1"/>
    <xf numFmtId="0" fontId="4" fillId="0" borderId="5" xfId="0" applyFont="1" applyBorder="1"/>
    <xf numFmtId="0" fontId="33" fillId="0" borderId="5" xfId="0" applyFont="1" applyBorder="1" applyAlignment="1">
      <alignment horizontal="left" indent="1"/>
    </xf>
    <xf numFmtId="166" fontId="5" fillId="0" borderId="0" xfId="2" applyNumberFormat="1" applyFont="1" applyFill="1" applyBorder="1"/>
    <xf numFmtId="166" fontId="5" fillId="0" borderId="6" xfId="2" applyNumberFormat="1" applyFont="1" applyFill="1" applyBorder="1"/>
    <xf numFmtId="167" fontId="3" fillId="0" borderId="7" xfId="2" applyNumberFormat="1" applyFont="1" applyFill="1" applyBorder="1"/>
    <xf numFmtId="167" fontId="3" fillId="0" borderId="8" xfId="2" applyNumberFormat="1" applyFont="1" applyFill="1" applyBorder="1"/>
    <xf numFmtId="166" fontId="5" fillId="0" borderId="11" xfId="1" applyNumberFormat="1" applyFont="1" applyFill="1" applyBorder="1" applyAlignment="1">
      <alignment horizontal="right"/>
    </xf>
    <xf numFmtId="0" fontId="18" fillId="0" borderId="0" xfId="0" quotePrefix="1" applyFont="1" applyAlignment="1">
      <alignment horizontal="right"/>
    </xf>
    <xf numFmtId="170" fontId="5" fillId="0" borderId="0" xfId="2" applyNumberFormat="1" applyFont="1" applyFill="1" applyBorder="1" applyAlignment="1">
      <alignment horizontal="right"/>
    </xf>
    <xf numFmtId="166" fontId="5" fillId="0" borderId="0" xfId="1" quotePrefix="1" applyNumberFormat="1" applyFont="1" applyFill="1" applyBorder="1" applyAlignment="1">
      <alignment horizontal="right"/>
    </xf>
    <xf numFmtId="170" fontId="3" fillId="0" borderId="0" xfId="2" applyNumberFormat="1" applyFont="1" applyFill="1" applyBorder="1" applyAlignment="1">
      <alignment horizontal="right"/>
    </xf>
    <xf numFmtId="9" fontId="17" fillId="0" borderId="8" xfId="2" applyFont="1" applyFill="1" applyBorder="1" applyAlignment="1">
      <alignment horizontal="right"/>
    </xf>
    <xf numFmtId="0" fontId="36" fillId="0" borderId="0" xfId="0" applyFont="1"/>
    <xf numFmtId="0" fontId="37" fillId="0" borderId="0" xfId="0" applyFont="1"/>
    <xf numFmtId="0" fontId="37" fillId="0" borderId="0" xfId="0" applyFont="1" applyAlignment="1">
      <alignment horizontal="left"/>
    </xf>
    <xf numFmtId="0" fontId="37" fillId="0" borderId="0" xfId="0" applyFont="1" applyAlignment="1">
      <alignment horizontal="left" indent="1"/>
    </xf>
    <xf numFmtId="0" fontId="37" fillId="0" borderId="0" xfId="5" applyFont="1"/>
    <xf numFmtId="0" fontId="37" fillId="0" borderId="0" xfId="5" applyFont="1" applyAlignment="1">
      <alignment horizontal="left"/>
    </xf>
    <xf numFmtId="0" fontId="37" fillId="0" borderId="0" xfId="0" applyFont="1" applyAlignment="1" applyProtection="1">
      <alignment horizontal="left"/>
      <protection locked="0"/>
    </xf>
    <xf numFmtId="0" fontId="37" fillId="0" borderId="0" xfId="0" applyFont="1" applyAlignment="1">
      <alignment horizontal="center"/>
    </xf>
    <xf numFmtId="0" fontId="36" fillId="0" borderId="5" xfId="0" applyFont="1" applyBorder="1"/>
    <xf numFmtId="0" fontId="3" fillId="0" borderId="0" xfId="0" applyFont="1" applyAlignment="1">
      <alignment horizontal="right"/>
    </xf>
    <xf numFmtId="166" fontId="2" fillId="0" borderId="0" xfId="0" applyNumberFormat="1" applyFont="1" applyAlignment="1">
      <alignment horizontal="right"/>
    </xf>
    <xf numFmtId="3" fontId="34" fillId="0" borderId="5" xfId="0" applyNumberFormat="1" applyFont="1" applyBorder="1"/>
    <xf numFmtId="166" fontId="3" fillId="0" borderId="2" xfId="2" applyNumberFormat="1" applyFont="1" applyFill="1" applyBorder="1"/>
    <xf numFmtId="166" fontId="3" fillId="0" borderId="3" xfId="2" applyNumberFormat="1" applyFont="1" applyFill="1" applyBorder="1"/>
    <xf numFmtId="166" fontId="3" fillId="0" borderId="4" xfId="1" applyNumberFormat="1" applyFont="1" applyFill="1" applyBorder="1" applyAlignment="1"/>
    <xf numFmtId="166" fontId="3" fillId="0" borderId="5" xfId="1" applyNumberFormat="1" applyFont="1" applyFill="1" applyBorder="1" applyAlignment="1"/>
    <xf numFmtId="166" fontId="3" fillId="0" borderId="5" xfId="1" applyNumberFormat="1" applyFont="1" applyFill="1" applyBorder="1" applyAlignment="1">
      <alignment vertical="center"/>
    </xf>
    <xf numFmtId="166" fontId="3" fillId="0" borderId="6" xfId="2" applyNumberFormat="1" applyFont="1" applyFill="1" applyBorder="1"/>
    <xf numFmtId="166" fontId="3" fillId="0" borderId="8" xfId="2" applyNumberFormat="1" applyFont="1" applyFill="1" applyBorder="1"/>
    <xf numFmtId="0" fontId="2" fillId="0" borderId="0" xfId="0" applyFont="1" applyAlignment="1">
      <alignment horizontal="right"/>
    </xf>
    <xf numFmtId="166" fontId="3" fillId="0" borderId="0" xfId="0" applyNumberFormat="1" applyFont="1" applyAlignment="1">
      <alignment horizontal="right"/>
    </xf>
    <xf numFmtId="0" fontId="36" fillId="0" borderId="0" xfId="0" applyFont="1" applyAlignment="1">
      <alignment horizontal="right"/>
    </xf>
    <xf numFmtId="9" fontId="3" fillId="0" borderId="11" xfId="2" applyFont="1" applyFill="1" applyBorder="1" applyAlignment="1"/>
    <xf numFmtId="9" fontId="3" fillId="0" borderId="5" xfId="2" applyFont="1" applyFill="1" applyBorder="1" applyAlignment="1">
      <alignment horizontal="right"/>
    </xf>
    <xf numFmtId="173" fontId="5" fillId="0" borderId="11" xfId="1" applyNumberFormat="1" applyFont="1" applyFill="1" applyBorder="1" applyAlignment="1"/>
    <xf numFmtId="167" fontId="3" fillId="0" borderId="11" xfId="2" applyNumberFormat="1" applyFont="1" applyFill="1" applyBorder="1" applyAlignment="1"/>
    <xf numFmtId="166" fontId="5" fillId="0" borderId="5" xfId="3" applyNumberFormat="1" applyFont="1" applyFill="1" applyBorder="1" applyAlignment="1"/>
    <xf numFmtId="172" fontId="5" fillId="0" borderId="5" xfId="1" applyNumberFormat="1" applyFont="1" applyFill="1" applyBorder="1" applyAlignment="1">
      <alignment horizontal="right"/>
    </xf>
    <xf numFmtId="166" fontId="3" fillId="0" borderId="5" xfId="1" applyNumberFormat="1" applyFont="1" applyFill="1" applyBorder="1" applyAlignment="1">
      <alignment horizontal="right"/>
    </xf>
    <xf numFmtId="167" fontId="3" fillId="0" borderId="0" xfId="0" applyNumberFormat="1" applyFont="1"/>
    <xf numFmtId="9" fontId="3" fillId="0" borderId="0" xfId="2" applyFont="1"/>
    <xf numFmtId="9" fontId="5" fillId="0" borderId="0" xfId="2" applyFont="1" applyFill="1" applyBorder="1" applyAlignment="1"/>
    <xf numFmtId="171" fontId="16" fillId="0" borderId="0" xfId="0" applyNumberFormat="1" applyFont="1"/>
    <xf numFmtId="166" fontId="3" fillId="0" borderId="7" xfId="1" applyNumberFormat="1" applyFont="1" applyFill="1" applyBorder="1" applyAlignment="1"/>
    <xf numFmtId="166" fontId="3" fillId="0" borderId="1" xfId="1" applyNumberFormat="1" applyFont="1" applyFill="1" applyBorder="1" applyAlignment="1"/>
    <xf numFmtId="166" fontId="3" fillId="0" borderId="7" xfId="1" applyNumberFormat="1" applyFont="1" applyFill="1" applyBorder="1" applyAlignment="1">
      <alignment horizontal="right"/>
    </xf>
    <xf numFmtId="0" fontId="5" fillId="0" borderId="0" xfId="0" applyFont="1"/>
    <xf numFmtId="0" fontId="31" fillId="0" borderId="0" xfId="65" applyFill="1"/>
    <xf numFmtId="170" fontId="3" fillId="0" borderId="5" xfId="2" applyNumberFormat="1" applyFont="1" applyFill="1" applyBorder="1" applyAlignment="1">
      <alignment horizontal="right"/>
    </xf>
    <xf numFmtId="0" fontId="36" fillId="0" borderId="0" xfId="0" applyFont="1" applyAlignment="1">
      <alignment horizontal="center"/>
    </xf>
    <xf numFmtId="167" fontId="2" fillId="0" borderId="0" xfId="0" applyNumberFormat="1" applyFont="1"/>
    <xf numFmtId="0" fontId="18" fillId="0" borderId="7" xfId="0" applyFont="1" applyBorder="1" applyAlignment="1">
      <alignment horizontal="left"/>
    </xf>
    <xf numFmtId="0" fontId="39" fillId="0" borderId="7" xfId="0" applyFont="1" applyBorder="1"/>
    <xf numFmtId="0" fontId="39" fillId="0" borderId="8" xfId="0" applyFont="1" applyBorder="1"/>
    <xf numFmtId="0" fontId="18" fillId="0" borderId="0" xfId="0" applyFont="1" applyAlignment="1">
      <alignment horizontal="left"/>
    </xf>
    <xf numFmtId="0" fontId="39" fillId="0" borderId="0" xfId="0" applyFont="1"/>
    <xf numFmtId="0" fontId="39" fillId="0" borderId="5" xfId="0" applyFont="1" applyBorder="1"/>
    <xf numFmtId="0" fontId="39" fillId="0" borderId="4" xfId="0" applyFont="1" applyBorder="1"/>
    <xf numFmtId="0" fontId="39" fillId="0" borderId="6" xfId="0" applyFont="1" applyBorder="1"/>
    <xf numFmtId="0" fontId="5" fillId="0" borderId="4" xfId="0" applyFont="1" applyBorder="1" applyAlignment="1">
      <alignment horizontal="right" wrapText="1"/>
    </xf>
    <xf numFmtId="0" fontId="5" fillId="0" borderId="0" xfId="0" applyFont="1" applyAlignment="1">
      <alignment horizontal="right" wrapText="1"/>
    </xf>
    <xf numFmtId="0" fontId="5" fillId="0" borderId="5" xfId="0" applyFont="1" applyBorder="1" applyAlignment="1">
      <alignment horizontal="right"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right" vertical="center" wrapText="1"/>
    </xf>
    <xf numFmtId="0" fontId="5" fillId="0" borderId="20" xfId="0" applyFont="1" applyBorder="1" applyAlignment="1">
      <alignment horizontal="right" vertical="center" wrapText="1"/>
    </xf>
    <xf numFmtId="0" fontId="5" fillId="0" borderId="13" xfId="0" applyFont="1" applyBorder="1" applyAlignment="1">
      <alignment horizontal="right" vertical="center" wrapText="1"/>
    </xf>
    <xf numFmtId="0" fontId="3" fillId="0" borderId="0" xfId="0" applyFont="1" applyAlignment="1">
      <alignment horizontal="left" wrapText="1" indent="1"/>
    </xf>
    <xf numFmtId="0" fontId="3" fillId="0" borderId="5" xfId="0" applyFont="1" applyBorder="1" applyAlignment="1">
      <alignment horizontal="left" wrapText="1" indent="1"/>
    </xf>
    <xf numFmtId="166" fontId="3" fillId="0" borderId="5" xfId="1" applyNumberFormat="1" applyFont="1" applyFill="1" applyBorder="1" applyAlignment="1">
      <alignment vertical="center"/>
    </xf>
    <xf numFmtId="166" fontId="3" fillId="0" borderId="4" xfId="1" applyNumberFormat="1" applyFont="1" applyFill="1" applyBorder="1" applyAlignment="1">
      <alignment vertical="center"/>
    </xf>
    <xf numFmtId="3" fontId="35" fillId="0" borderId="4" xfId="0" applyNumberFormat="1" applyFont="1" applyBorder="1" applyAlignment="1">
      <alignment horizontal="right" wrapText="1"/>
    </xf>
    <xf numFmtId="166" fontId="3" fillId="0" borderId="4" xfId="1" applyNumberFormat="1" applyFont="1" applyFill="1" applyBorder="1" applyAlignment="1">
      <alignment horizontal="right" vertical="center"/>
    </xf>
  </cellXfs>
  <cellStyles count="66">
    <cellStyle name="AF Column - IBM Cognos" xfId="9" xr:uid="{39569B45-D75F-44FC-8749-C21BA027BBC6}"/>
    <cellStyle name="AF Data - IBM Cognos" xfId="10" xr:uid="{1C70F551-9EA1-4EFA-8A8A-04EBFF31ED0F}"/>
    <cellStyle name="AF Data 0 - IBM Cognos" xfId="11" xr:uid="{50506DC2-A585-4256-8D4A-CC0FBA5B38D0}"/>
    <cellStyle name="AF Data 1 - IBM Cognos" xfId="12" xr:uid="{AFD9068C-6FBF-4D7A-A42B-CFAF266D03C2}"/>
    <cellStyle name="AF Data 2 - IBM Cognos" xfId="13" xr:uid="{D1E5FA96-E3E5-4270-AB49-21CB8AF3B9D0}"/>
    <cellStyle name="AF Data 3 - IBM Cognos" xfId="14" xr:uid="{7D038D97-E525-4C6D-9DF6-21E7EC7DA4CF}"/>
    <cellStyle name="AF Data 4 - IBM Cognos" xfId="15" xr:uid="{7FCBD5FE-90AC-4856-8A95-FE32D13F412F}"/>
    <cellStyle name="AF Data 5 - IBM Cognos" xfId="16" xr:uid="{9763F161-B8F6-4081-9787-51ABEA5938B5}"/>
    <cellStyle name="AF Data Leaf - IBM Cognos" xfId="17" xr:uid="{71796E56-C4EB-459E-9227-C7F00AAA0CEA}"/>
    <cellStyle name="AF Header - IBM Cognos" xfId="18" xr:uid="{42E43FD0-8C63-4F80-B573-06A17B163FAB}"/>
    <cellStyle name="AF Header 0 - IBM Cognos" xfId="19" xr:uid="{27D9D524-AF0F-4D14-8891-19D1C8A09E98}"/>
    <cellStyle name="AF Header 1 - IBM Cognos" xfId="20" xr:uid="{700434D7-B1AD-4B18-884B-65AF78204F0D}"/>
    <cellStyle name="AF Header 2 - IBM Cognos" xfId="21" xr:uid="{C8AC85F1-931F-4895-97BB-00FFB94D8B13}"/>
    <cellStyle name="AF Header 3 - IBM Cognos" xfId="22" xr:uid="{F9736E37-36BE-4A50-A1C0-E17CF86F5540}"/>
    <cellStyle name="AF Header 4 - IBM Cognos" xfId="23" xr:uid="{558D5366-FCC3-4C10-9EE2-993393F3675A}"/>
    <cellStyle name="AF Header 5 - IBM Cognos" xfId="24" xr:uid="{77707B71-19D0-4FBF-9955-1420F6E8FE5E}"/>
    <cellStyle name="AF Header Leaf - IBM Cognos" xfId="25" xr:uid="{BF45836B-12E1-438A-9A94-B75E13721304}"/>
    <cellStyle name="AF Row - IBM Cognos" xfId="26" xr:uid="{00E6201B-C6B2-4F92-A0F0-627FE29DAB75}"/>
    <cellStyle name="AF Row 0 - IBM Cognos" xfId="27" xr:uid="{B9D4A410-7176-4104-8D04-D26DDF361761}"/>
    <cellStyle name="AF Row 1 - IBM Cognos" xfId="28" xr:uid="{7B70F7C9-40FA-4552-B828-D84A3C673DB6}"/>
    <cellStyle name="AF Row 2 - IBM Cognos" xfId="29" xr:uid="{DD3DA2F8-35D9-4446-8DE6-B281220B3B7C}"/>
    <cellStyle name="AF Row 3 - IBM Cognos" xfId="30" xr:uid="{067D58A7-56BB-45F3-A4BC-B087A45D4DA7}"/>
    <cellStyle name="AF Row 4 - IBM Cognos" xfId="31" xr:uid="{53EBDFC8-BB49-4CEE-8233-BA8878623E70}"/>
    <cellStyle name="AF Row 5 - IBM Cognos" xfId="32" xr:uid="{3D6D9399-82A8-47F5-951E-B1A0AC6D59D6}"/>
    <cellStyle name="AF Row Leaf - IBM Cognos" xfId="33" xr:uid="{6BB8AC7E-6113-4BFB-BBB8-0FF6972C8964}"/>
    <cellStyle name="AF Subnm - IBM Cognos" xfId="34" xr:uid="{D1864DDD-4B73-4227-97C0-B6EFE230376D}"/>
    <cellStyle name="AF Title - IBM Cognos" xfId="35" xr:uid="{607219C8-A1ED-4139-B12A-342B745AE433}"/>
    <cellStyle name="Calculated Column - IBM Cognos" xfId="36" xr:uid="{2629D636-AE87-4CDF-B32F-3F92CFC04414}"/>
    <cellStyle name="Calculated Column Name - IBM Cognos" xfId="37" xr:uid="{E096BB4B-F254-40A2-8BAA-1BFD312D4645}"/>
    <cellStyle name="Calculated Row - IBM Cognos" xfId="38" xr:uid="{FC6312EF-29DB-4C91-BDC9-657882713968}"/>
    <cellStyle name="Calculated Row Name - IBM Cognos" xfId="39" xr:uid="{DE4E69A5-BBE7-430D-9AC4-F95839C2317F}"/>
    <cellStyle name="Column Name - IBM Cognos" xfId="40" xr:uid="{1FC6E01A-6C94-46D0-B3C8-5E2F22487FC6}"/>
    <cellStyle name="Column Template - IBM Cognos" xfId="41" xr:uid="{E784E6CF-B459-44ED-BDDA-362B9D4D03B2}"/>
    <cellStyle name="Comma" xfId="1" builtinId="3"/>
    <cellStyle name="Comma 2" xfId="6" xr:uid="{1202CA13-7A68-44D7-A59D-779DF15EF6E3}"/>
    <cellStyle name="Comma 2 2" xfId="3" xr:uid="{999E01BF-8819-435B-9CE1-7735859C157F}"/>
    <cellStyle name="Comma 3" xfId="7" xr:uid="{164ECCD9-A244-4E9C-869D-44626B7141CA}"/>
    <cellStyle name="Differs From Base - IBM Cognos" xfId="42" xr:uid="{AF750A17-10C6-420A-94DB-4124B7A12666}"/>
    <cellStyle name="Edit - IBM Cognos" xfId="43" xr:uid="{9F870E48-F4B7-42A2-9991-972899E9E5D2}"/>
    <cellStyle name="Formula - IBM Cognos" xfId="44" xr:uid="{2ED850DF-9A40-48F0-B972-86A1A3B22685}"/>
    <cellStyle name="Group Name - IBM Cognos" xfId="45" xr:uid="{81CA18EF-2FA0-4DC2-8196-5749E705D688}"/>
    <cellStyle name="Hold Values - IBM Cognos" xfId="46" xr:uid="{0869ADD6-7869-4B33-8921-18B2C2A92C6F}"/>
    <cellStyle name="Hyperlink" xfId="65" builtinId="8" customBuiltin="1"/>
    <cellStyle name="List Name - IBM Cognos" xfId="47" xr:uid="{E939E04D-3D93-43FD-A179-6AB3232C9AC3}"/>
    <cellStyle name="Locked - IBM Cognos" xfId="48" xr:uid="{44C93F0F-8894-45E5-96EA-4466239B9A32}"/>
    <cellStyle name="Measure - IBM Cognos" xfId="49" xr:uid="{FD239E0D-3B4B-40E9-A4FE-476449FC162F}"/>
    <cellStyle name="Measure Header - IBM Cognos" xfId="50" xr:uid="{2990B519-62C5-41F7-89F3-0A2BFCF4C0C6}"/>
    <cellStyle name="Measure Name - IBM Cognos" xfId="51" xr:uid="{06B796B8-5621-4A69-80BF-EBDE7D22E5D4}"/>
    <cellStyle name="Measure Summary - IBM Cognos" xfId="52" xr:uid="{F8DE773E-F446-4F00-90FB-3FAD1CB51A91}"/>
    <cellStyle name="Measure Summary TM1 - IBM Cognos" xfId="53" xr:uid="{F97AC3D4-064D-466C-A2B9-FD36A4E549BB}"/>
    <cellStyle name="Measure Template - IBM Cognos" xfId="54" xr:uid="{263281DD-986C-46CE-8B74-F96FC8E846E7}"/>
    <cellStyle name="More - IBM Cognos" xfId="55" xr:uid="{F4C262DC-6528-47B2-9C0F-AB825A9BA087}"/>
    <cellStyle name="Normal" xfId="0" builtinId="0" customBuiltin="1"/>
    <cellStyle name="Normal 2" xfId="5" xr:uid="{0AF6245A-5737-429A-986C-20BBFC92B013}"/>
    <cellStyle name="Normal 2 2" xfId="64" xr:uid="{126E92B7-3F9C-4E60-B99A-4E944BCE42E4}"/>
    <cellStyle name="Normal 2 3" xfId="8" xr:uid="{6C9558B6-A550-4BCB-BB47-223485E10927}"/>
    <cellStyle name="Pending Change - IBM Cognos" xfId="56" xr:uid="{CE24383B-BE66-49B2-9C58-ABA6D6549A8A}"/>
    <cellStyle name="Percent" xfId="2" builtinId="5"/>
    <cellStyle name="Percent 2" xfId="4" xr:uid="{2DC3F8D3-E08D-4EFA-A18D-13F2A518F153}"/>
    <cellStyle name="Row Name - IBM Cognos" xfId="57" xr:uid="{C9A608C4-C307-431E-9D0A-97CC980507CB}"/>
    <cellStyle name="Row Template - IBM Cognos" xfId="58" xr:uid="{308EFF29-E5C9-4D1E-9F2F-CE66A6BC6B3F}"/>
    <cellStyle name="Summary Column Name - IBM Cognos" xfId="59" xr:uid="{3EA4B07D-4778-4AD5-88DB-654777843B6B}"/>
    <cellStyle name="Summary Column Name TM1 - IBM Cognos" xfId="60" xr:uid="{3DF4795F-00DA-4D36-BFF2-96DFB121B750}"/>
    <cellStyle name="Summary Row Name - IBM Cognos" xfId="61" xr:uid="{670D81A8-EF9B-45D3-B4F3-C260AD520A32}"/>
    <cellStyle name="Summary Row Name TM1 - IBM Cognos" xfId="62" xr:uid="{2A0B9503-B96C-4EDE-842B-90FF97268983}"/>
    <cellStyle name="Unsaved Change - IBM Cognos" xfId="63" xr:uid="{9F2DCAD1-027C-499D-9D98-7EC15748F7A2}"/>
  </cellStyles>
  <dxfs count="0"/>
  <tableStyles count="0" defaultTableStyle="TableStyleMedium2" defaultPivotStyle="PivotStyleLight16"/>
  <colors>
    <mruColors>
      <color rgb="FF00FF00"/>
      <color rgb="FF1D5EDC"/>
      <color rgb="FF00856D"/>
      <color rgb="FF1136A8"/>
      <color rgb="FF060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jp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3.png"/></Relationships>
</file>

<file path=xl/drawings/_rels/drawing7.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_rels/drawing8.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2</xdr:col>
      <xdr:colOff>692150</xdr:colOff>
      <xdr:row>5</xdr:row>
      <xdr:rowOff>34925</xdr:rowOff>
    </xdr:from>
    <xdr:to>
      <xdr:col>2</xdr:col>
      <xdr:colOff>1666178</xdr:colOff>
      <xdr:row>11</xdr:row>
      <xdr:rowOff>73025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7125" y="625475"/>
          <a:ext cx="974028" cy="1009650"/>
        </a:xfrm>
        <a:prstGeom prst="rect">
          <a:avLst/>
        </a:prstGeom>
      </xdr:spPr>
    </xdr:pic>
    <xdr:clientData/>
  </xdr:twoCellAnchor>
  <xdr:twoCellAnchor editAs="oneCell">
    <xdr:from>
      <xdr:col>2</xdr:col>
      <xdr:colOff>466725</xdr:colOff>
      <xdr:row>70</xdr:row>
      <xdr:rowOff>149225</xdr:rowOff>
    </xdr:from>
    <xdr:to>
      <xdr:col>2</xdr:col>
      <xdr:colOff>1761190</xdr:colOff>
      <xdr:row>72</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1700" y="12703175"/>
          <a:ext cx="1300815" cy="168275"/>
        </a:xfrm>
        <a:prstGeom prst="rect">
          <a:avLst/>
        </a:prstGeom>
      </xdr:spPr>
    </xdr:pic>
    <xdr:clientData/>
  </xdr:twoCellAnchor>
  <xdr:twoCellAnchor editAs="oneCell">
    <xdr:from>
      <xdr:col>2</xdr:col>
      <xdr:colOff>825500</xdr:colOff>
      <xdr:row>78</xdr:row>
      <xdr:rowOff>146050</xdr:rowOff>
    </xdr:from>
    <xdr:to>
      <xdr:col>2</xdr:col>
      <xdr:colOff>1406525</xdr:colOff>
      <xdr:row>82</xdr:row>
      <xdr:rowOff>73941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260475" y="14023975"/>
          <a:ext cx="577850" cy="5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695325</xdr:colOff>
      <xdr:row>5</xdr:row>
      <xdr:rowOff>38100</xdr:rowOff>
    </xdr:from>
    <xdr:to>
      <xdr:col>2</xdr:col>
      <xdr:colOff>1669353</xdr:colOff>
      <xdr:row>11</xdr:row>
      <xdr:rowOff>76200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950" y="809625"/>
          <a:ext cx="974028" cy="100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466725</xdr:colOff>
      <xdr:row>69</xdr:row>
      <xdr:rowOff>149225</xdr:rowOff>
    </xdr:from>
    <xdr:to>
      <xdr:col>2</xdr:col>
      <xdr:colOff>1764365</xdr:colOff>
      <xdr:row>70</xdr:row>
      <xdr:rowOff>158750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 y="11503025"/>
          <a:ext cx="1297640" cy="171450"/>
        </a:xfrm>
        <a:prstGeom prst="rect">
          <a:avLst/>
        </a:prstGeom>
      </xdr:spPr>
    </xdr:pic>
    <xdr:clientData/>
  </xdr:twoCellAnchor>
  <xdr:twoCellAnchor editAs="oneCell">
    <xdr:from>
      <xdr:col>2</xdr:col>
      <xdr:colOff>825500</xdr:colOff>
      <xdr:row>77</xdr:row>
      <xdr:rowOff>146050</xdr:rowOff>
    </xdr:from>
    <xdr:to>
      <xdr:col>2</xdr:col>
      <xdr:colOff>1406525</xdr:colOff>
      <xdr:row>81</xdr:row>
      <xdr:rowOff>73941</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254125" y="12823825"/>
          <a:ext cx="581025" cy="575591"/>
        </a:xfrm>
        <a:prstGeom prst="rect">
          <a:avLst/>
        </a:prstGeom>
      </xdr:spPr>
    </xdr:pic>
    <xdr:clientData/>
  </xdr:twoCellAnchor>
  <xdr:twoCellAnchor editAs="oneCell">
    <xdr:from>
      <xdr:col>2</xdr:col>
      <xdr:colOff>695325</xdr:colOff>
      <xdr:row>5</xdr:row>
      <xdr:rowOff>38100</xdr:rowOff>
    </xdr:from>
    <xdr:to>
      <xdr:col>2</xdr:col>
      <xdr:colOff>1669353</xdr:colOff>
      <xdr:row>11</xdr:row>
      <xdr:rowOff>76200</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23950" y="809625"/>
          <a:ext cx="974028" cy="1009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764793</xdr:colOff>
      <xdr:row>13</xdr:row>
      <xdr:rowOff>72868</xdr:rowOff>
    </xdr:from>
    <xdr:to>
      <xdr:col>2</xdr:col>
      <xdr:colOff>1562101</xdr:colOff>
      <xdr:row>16</xdr:row>
      <xdr:rowOff>590</xdr:rowOff>
    </xdr:to>
    <xdr:pic>
      <xdr:nvPicPr>
        <xdr:cNvPr id="2" name="Picture 1" descr="Icon&#10;&#10;Description automatically generate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5643" y="6626068"/>
          <a:ext cx="797308" cy="454772"/>
        </a:xfrm>
        <a:prstGeom prst="rect">
          <a:avLst/>
        </a:prstGeom>
      </xdr:spPr>
    </xdr:pic>
    <xdr:clientData/>
  </xdr:twoCellAnchor>
  <xdr:twoCellAnchor editAs="oneCell">
    <xdr:from>
      <xdr:col>2</xdr:col>
      <xdr:colOff>587375</xdr:colOff>
      <xdr:row>65</xdr:row>
      <xdr:rowOff>111125</xdr:rowOff>
    </xdr:from>
    <xdr:to>
      <xdr:col>2</xdr:col>
      <xdr:colOff>1711325</xdr:colOff>
      <xdr:row>68</xdr:row>
      <xdr:rowOff>92498</xdr:rowOff>
    </xdr:to>
    <xdr:pic>
      <xdr:nvPicPr>
        <xdr:cNvPr id="3" name="Picture 2" descr="A picture containing drawing&#10;&#10;Description automatically generated">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9175" y="10912475"/>
          <a:ext cx="1123950" cy="463972"/>
        </a:xfrm>
        <a:prstGeom prst="rect">
          <a:avLst/>
        </a:prstGeom>
      </xdr:spPr>
    </xdr:pic>
    <xdr:clientData/>
  </xdr:twoCellAnchor>
  <xdr:twoCellAnchor editAs="oneCell">
    <xdr:from>
      <xdr:col>2</xdr:col>
      <xdr:colOff>720498</xdr:colOff>
      <xdr:row>52</xdr:row>
      <xdr:rowOff>130029</xdr:rowOff>
    </xdr:from>
    <xdr:to>
      <xdr:col>2</xdr:col>
      <xdr:colOff>1558925</xdr:colOff>
      <xdr:row>55</xdr:row>
      <xdr:rowOff>39738</xdr:rowOff>
    </xdr:to>
    <xdr:pic>
      <xdr:nvPicPr>
        <xdr:cNvPr id="4" name="Picture 3" descr="Logo&#10;&#10;Description automatically generated">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2298" y="8899379"/>
          <a:ext cx="838427" cy="4304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654053</xdr:colOff>
      <xdr:row>13</xdr:row>
      <xdr:rowOff>61294</xdr:rowOff>
    </xdr:from>
    <xdr:to>
      <xdr:col>2</xdr:col>
      <xdr:colOff>1853588</xdr:colOff>
      <xdr:row>16</xdr:row>
      <xdr:rowOff>110234</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1120778" y="2128219"/>
          <a:ext cx="1199535" cy="591865"/>
          <a:chOff x="4221556" y="1364984"/>
          <a:chExt cx="1220957" cy="558555"/>
        </a:xfrm>
      </xdr:grpSpPr>
      <xdr:pic>
        <xdr:nvPicPr>
          <xdr:cNvPr id="4" name="Google Shape;304;p18">
            <a:extLst>
              <a:ext uri="{FF2B5EF4-FFF2-40B4-BE49-F238E27FC236}">
                <a16:creationId xmlns:a16="http://schemas.microsoft.com/office/drawing/2014/main" id="{00000000-0008-0000-0500-000004000000}"/>
              </a:ext>
            </a:extLst>
          </xdr:cNvPr>
          <xdr:cNvPicPr preferRelativeResize="0">
            <a:picLocks noChangeAspect="1"/>
          </xdr:cNvPicPr>
        </xdr:nvPicPr>
        <xdr:blipFill>
          <a:blip xmlns:r="http://schemas.openxmlformats.org/officeDocument/2006/relationships" r:embed="rId1">
            <a:clrChange>
              <a:clrFrom>
                <a:srgbClr val="FFFFFF"/>
              </a:clrFrom>
              <a:clrTo>
                <a:srgbClr val="FFFFFF">
                  <a:alpha val="0"/>
                </a:srgbClr>
              </a:clrTo>
            </a:clrChange>
            <a:alphaModFix/>
          </a:blip>
          <a:stretch>
            <a:fillRect/>
          </a:stretch>
        </xdr:blipFill>
        <xdr:spPr>
          <a:xfrm>
            <a:off x="4221556" y="1364984"/>
            <a:ext cx="827319" cy="548973"/>
          </a:xfrm>
          <a:prstGeom prst="rect">
            <a:avLst/>
          </a:prstGeom>
          <a:noFill/>
          <a:ln>
            <a:noFill/>
          </a:ln>
        </xdr:spPr>
      </xdr:pic>
      <xdr:sp macro="" textlink="">
        <xdr:nvSpPr>
          <xdr:cNvPr id="5" name="TextBox 91">
            <a:extLst>
              <a:ext uri="{FF2B5EF4-FFF2-40B4-BE49-F238E27FC236}">
                <a16:creationId xmlns:a16="http://schemas.microsoft.com/office/drawing/2014/main" id="{00000000-0008-0000-0500-000005000000}"/>
              </a:ext>
            </a:extLst>
          </xdr:cNvPr>
          <xdr:cNvSpPr txBox="1"/>
        </xdr:nvSpPr>
        <xdr:spPr>
          <a:xfrm>
            <a:off x="4496978" y="1690911"/>
            <a:ext cx="945535" cy="23262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609585" rtl="0" eaLnBrk="1" fontAlgn="auto" latinLnBrk="0" hangingPunct="1">
              <a:lnSpc>
                <a:spcPct val="100000"/>
              </a:lnSpc>
              <a:spcBef>
                <a:spcPts val="0"/>
              </a:spcBef>
              <a:spcAft>
                <a:spcPts val="0"/>
              </a:spcAft>
              <a:buClrTx/>
              <a:buSzTx/>
              <a:buFontTx/>
              <a:buNone/>
              <a:tabLst/>
              <a:defRPr/>
            </a:pPr>
            <a:r>
              <a:rPr kumimoji="0" lang="en-ZA" sz="900" b="0" i="1" u="none" strike="noStrike" kern="1200" cap="none" spc="0" normalizeH="0" baseline="0">
                <a:ln>
                  <a:noFill/>
                </a:ln>
                <a:solidFill>
                  <a:prstClr val="black"/>
                </a:solidFill>
                <a:effectLst/>
                <a:uLnTx/>
                <a:uFillTx/>
                <a:latin typeface="Verdana"/>
                <a:ea typeface="+mn-ea"/>
                <a:cs typeface="+mn-cs"/>
              </a:rPr>
              <a:t>Europe</a:t>
            </a:r>
          </a:p>
        </xdr:txBody>
      </xdr:sp>
    </xdr:grpSp>
    <xdr:clientData/>
  </xdr:twoCellAnchor>
  <xdr:twoCellAnchor editAs="oneCell">
    <xdr:from>
      <xdr:col>2</xdr:col>
      <xdr:colOff>542925</xdr:colOff>
      <xdr:row>25</xdr:row>
      <xdr:rowOff>47626</xdr:rowOff>
    </xdr:from>
    <xdr:to>
      <xdr:col>2</xdr:col>
      <xdr:colOff>1876425</xdr:colOff>
      <xdr:row>26</xdr:row>
      <xdr:rowOff>149264</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550" y="3981451"/>
          <a:ext cx="1333500" cy="263563"/>
        </a:xfrm>
        <a:prstGeom prst="rect">
          <a:avLst/>
        </a:prstGeom>
      </xdr:spPr>
    </xdr:pic>
    <xdr:clientData/>
  </xdr:twoCellAnchor>
  <xdr:twoCellAnchor editAs="oneCell">
    <xdr:from>
      <xdr:col>2</xdr:col>
      <xdr:colOff>419101</xdr:colOff>
      <xdr:row>5</xdr:row>
      <xdr:rowOff>104776</xdr:rowOff>
    </xdr:from>
    <xdr:to>
      <xdr:col>2</xdr:col>
      <xdr:colOff>1790701</xdr:colOff>
      <xdr:row>9</xdr:row>
      <xdr:rowOff>60456</xdr:rowOff>
    </xdr:to>
    <xdr:pic>
      <xdr:nvPicPr>
        <xdr:cNvPr id="9" name="Picture 8" descr="A black and white logo&#10;&#10;Description automatically generated">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3"/>
        <a:stretch>
          <a:fillRect/>
        </a:stretch>
      </xdr:blipFill>
      <xdr:spPr>
        <a:xfrm>
          <a:off x="885826" y="904876"/>
          <a:ext cx="1371600" cy="603380"/>
        </a:xfrm>
        <a:prstGeom prst="rect">
          <a:avLst/>
        </a:prstGeom>
      </xdr:spPr>
    </xdr:pic>
    <xdr:clientData/>
  </xdr:twoCellAnchor>
  <xdr:twoCellAnchor editAs="oneCell">
    <xdr:from>
      <xdr:col>2</xdr:col>
      <xdr:colOff>419101</xdr:colOff>
      <xdr:row>33</xdr:row>
      <xdr:rowOff>104776</xdr:rowOff>
    </xdr:from>
    <xdr:to>
      <xdr:col>2</xdr:col>
      <xdr:colOff>1790701</xdr:colOff>
      <xdr:row>37</xdr:row>
      <xdr:rowOff>3306</xdr:rowOff>
    </xdr:to>
    <xdr:pic>
      <xdr:nvPicPr>
        <xdr:cNvPr id="10" name="Picture 9" descr="A black and white logo&#10;&#10;Description automatically generated">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3"/>
        <a:stretch>
          <a:fillRect/>
        </a:stretch>
      </xdr:blipFill>
      <xdr:spPr>
        <a:xfrm>
          <a:off x="885826" y="5448301"/>
          <a:ext cx="1371600" cy="6033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560513</xdr:colOff>
      <xdr:row>5</xdr:row>
      <xdr:rowOff>146050</xdr:rowOff>
    </xdr:from>
    <xdr:to>
      <xdr:col>2</xdr:col>
      <xdr:colOff>1749487</xdr:colOff>
      <xdr:row>9</xdr:row>
      <xdr:rowOff>111124</xdr:rowOff>
    </xdr:to>
    <xdr:pic>
      <xdr:nvPicPr>
        <xdr:cNvPr id="2" name="Picture 1" descr="Logo&#10;&#10;Description automatically generated">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138" y="10804525"/>
          <a:ext cx="1179449" cy="606425"/>
        </a:xfrm>
        <a:prstGeom prst="rect">
          <a:avLst/>
        </a:prstGeom>
      </xdr:spPr>
    </xdr:pic>
    <xdr:clientData/>
  </xdr:twoCellAnchor>
  <xdr:twoCellAnchor editAs="oneCell">
    <xdr:from>
      <xdr:col>2</xdr:col>
      <xdr:colOff>444500</xdr:colOff>
      <xdr:row>59</xdr:row>
      <xdr:rowOff>85725</xdr:rowOff>
    </xdr:from>
    <xdr:to>
      <xdr:col>2</xdr:col>
      <xdr:colOff>1901825</xdr:colOff>
      <xdr:row>67</xdr:row>
      <xdr:rowOff>129886</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3125" y="9915525"/>
          <a:ext cx="1457325" cy="1358900"/>
        </a:xfrm>
        <a:prstGeom prst="rect">
          <a:avLst/>
        </a:prstGeom>
      </xdr:spPr>
    </xdr:pic>
    <xdr:clientData/>
  </xdr:twoCellAnchor>
  <xdr:twoCellAnchor editAs="oneCell">
    <xdr:from>
      <xdr:col>2</xdr:col>
      <xdr:colOff>476250</xdr:colOff>
      <xdr:row>77</xdr:row>
      <xdr:rowOff>47626</xdr:rowOff>
    </xdr:from>
    <xdr:to>
      <xdr:col>2</xdr:col>
      <xdr:colOff>1825625</xdr:colOff>
      <xdr:row>79</xdr:row>
      <xdr:rowOff>38903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7100" y="8893176"/>
          <a:ext cx="1339850" cy="334175"/>
        </a:xfrm>
        <a:prstGeom prst="rect">
          <a:avLst/>
        </a:prstGeom>
      </xdr:spPr>
    </xdr:pic>
    <xdr:clientData/>
  </xdr:twoCellAnchor>
  <xdr:twoCellAnchor>
    <xdr:from>
      <xdr:col>2</xdr:col>
      <xdr:colOff>647699</xdr:colOff>
      <xdr:row>49</xdr:row>
      <xdr:rowOff>171450</xdr:rowOff>
    </xdr:from>
    <xdr:to>
      <xdr:col>2</xdr:col>
      <xdr:colOff>1762124</xdr:colOff>
      <xdr:row>52</xdr:row>
      <xdr:rowOff>43737</xdr:rowOff>
    </xdr:to>
    <xdr:pic>
      <xdr:nvPicPr>
        <xdr:cNvPr id="6" name="Picture 12">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6324" y="8296275"/>
          <a:ext cx="1114425" cy="386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400840</xdr:colOff>
      <xdr:row>38</xdr:row>
      <xdr:rowOff>46038</xdr:rowOff>
    </xdr:from>
    <xdr:to>
      <xdr:col>2</xdr:col>
      <xdr:colOff>1960558</xdr:colOff>
      <xdr:row>40</xdr:row>
      <xdr:rowOff>148836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851690" y="4560888"/>
          <a:ext cx="1559718" cy="452049"/>
        </a:xfrm>
        <a:prstGeom prst="rect">
          <a:avLst/>
        </a:prstGeom>
      </xdr:spPr>
    </xdr:pic>
    <xdr:clientData/>
  </xdr:twoCellAnchor>
  <xdr:twoCellAnchor editAs="oneCell">
    <xdr:from>
      <xdr:col>2</xdr:col>
      <xdr:colOff>267490</xdr:colOff>
      <xdr:row>27</xdr:row>
      <xdr:rowOff>146050</xdr:rowOff>
    </xdr:from>
    <xdr:to>
      <xdr:col>2</xdr:col>
      <xdr:colOff>1941509</xdr:colOff>
      <xdr:row>30</xdr:row>
      <xdr:rowOff>135543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718340" y="4286250"/>
          <a:ext cx="1661319" cy="516543"/>
        </a:xfrm>
        <a:prstGeom prst="rect">
          <a:avLst/>
        </a:prstGeom>
      </xdr:spPr>
    </xdr:pic>
    <xdr:clientData/>
  </xdr:twoCellAnchor>
  <xdr:twoCellAnchor editAs="oneCell">
    <xdr:from>
      <xdr:col>2</xdr:col>
      <xdr:colOff>234949</xdr:colOff>
      <xdr:row>12</xdr:row>
      <xdr:rowOff>133350</xdr:rowOff>
    </xdr:from>
    <xdr:to>
      <xdr:col>2</xdr:col>
      <xdr:colOff>2034949</xdr:colOff>
      <xdr:row>15</xdr:row>
      <xdr:rowOff>33471</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685799" y="1993900"/>
          <a:ext cx="1793650" cy="4208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485040</xdr:colOff>
      <xdr:row>10</xdr:row>
      <xdr:rowOff>98425</xdr:rowOff>
    </xdr:from>
    <xdr:to>
      <xdr:col>2</xdr:col>
      <xdr:colOff>1786858</xdr:colOff>
      <xdr:row>12</xdr:row>
      <xdr:rowOff>73481</xdr:rowOff>
    </xdr:to>
    <xdr:pic>
      <xdr:nvPicPr>
        <xdr:cNvPr id="2" name="Picture 1" descr="A picture containing icon&#10;&#10;Description automatically generated">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890" y="708025"/>
          <a:ext cx="1298643" cy="317956"/>
        </a:xfrm>
        <a:prstGeom prst="rect">
          <a:avLst/>
        </a:prstGeom>
      </xdr:spPr>
    </xdr:pic>
    <xdr:clientData/>
  </xdr:twoCellAnchor>
  <xdr:twoCellAnchor editAs="oneCell">
    <xdr:from>
      <xdr:col>2</xdr:col>
      <xdr:colOff>447675</xdr:colOff>
      <xdr:row>32</xdr:row>
      <xdr:rowOff>54664</xdr:rowOff>
    </xdr:from>
    <xdr:to>
      <xdr:col>2</xdr:col>
      <xdr:colOff>1787556</xdr:colOff>
      <xdr:row>34</xdr:row>
      <xdr:rowOff>15314</xdr:rowOff>
    </xdr:to>
    <xdr:pic>
      <xdr:nvPicPr>
        <xdr:cNvPr id="3" name="Picture 2" descr="Logo&#10;&#10;Description automatically generated">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0" y="5255314"/>
          <a:ext cx="1339881" cy="278150"/>
        </a:xfrm>
        <a:prstGeom prst="rect">
          <a:avLst/>
        </a:prstGeom>
      </xdr:spPr>
    </xdr:pic>
    <xdr:clientData/>
  </xdr:twoCellAnchor>
  <xdr:twoCellAnchor editAs="oneCell">
    <xdr:from>
      <xdr:col>2</xdr:col>
      <xdr:colOff>787400</xdr:colOff>
      <xdr:row>13</xdr:row>
      <xdr:rowOff>139700</xdr:rowOff>
    </xdr:from>
    <xdr:to>
      <xdr:col>2</xdr:col>
      <xdr:colOff>1424329</xdr:colOff>
      <xdr:row>17</xdr:row>
      <xdr:rowOff>98424</xdr:rowOff>
    </xdr:to>
    <xdr:pic>
      <xdr:nvPicPr>
        <xdr:cNvPr id="5" name="Picture 3">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16025" y="2206625"/>
          <a:ext cx="630579" cy="6191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4F39-752B-4580-9279-B8145C4B3AE1}">
  <dimension ref="A1"/>
  <sheetViews>
    <sheetView workbookViewId="0"/>
  </sheetViews>
  <sheetFormatPr defaultRowHeight="15" x14ac:dyDescent="0.25"/>
  <sheetData/>
  <pageMargins left="0.7" right="0.7" top="0.75" bottom="0.75" header="0.3" footer="0.3"/>
  <customProperties>
    <customPr name="CafeStyleVersion"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8CA2C-84DC-4371-AD56-4A02FE895184}">
  <dimension ref="B1:V26"/>
  <sheetViews>
    <sheetView showGridLines="0" zoomScaleNormal="100" workbookViewId="0">
      <selection activeCell="B2" sqref="B2"/>
    </sheetView>
  </sheetViews>
  <sheetFormatPr defaultColWidth="9.140625" defaultRowHeight="12.75" x14ac:dyDescent="0.2"/>
  <cols>
    <col min="1" max="1" width="1.7109375" style="3" customWidth="1"/>
    <col min="2" max="2" width="4.7109375" style="1" customWidth="1"/>
    <col min="3" max="3" width="2.85546875" style="2" customWidth="1"/>
    <col min="4" max="4" width="44.42578125" style="1" customWidth="1"/>
    <col min="5" max="6" width="12.140625" style="1" customWidth="1"/>
    <col min="7" max="7" width="1.28515625" style="3" customWidth="1"/>
    <col min="8" max="8" width="14.5703125" style="3" customWidth="1"/>
    <col min="9" max="12" width="14.5703125" style="180" customWidth="1"/>
    <col min="13" max="15" width="14.5703125" style="3" customWidth="1"/>
    <col min="16" max="22" width="9.140625" style="75"/>
    <col min="23" max="16384" width="9.140625" style="3"/>
  </cols>
  <sheetData>
    <row r="1" spans="2:22" ht="7.5" customHeight="1" thickBot="1" x14ac:dyDescent="0.25"/>
    <row r="2" spans="2:22" x14ac:dyDescent="0.2">
      <c r="B2" s="4" t="s">
        <v>100</v>
      </c>
      <c r="C2" s="40"/>
      <c r="D2" s="6"/>
      <c r="E2" s="5"/>
      <c r="F2" s="6"/>
    </row>
    <row r="3" spans="2:22" x14ac:dyDescent="0.2">
      <c r="B3" s="31"/>
      <c r="C3" s="3" t="s">
        <v>1</v>
      </c>
      <c r="D3" s="33"/>
      <c r="E3" s="9" t="s">
        <v>3</v>
      </c>
      <c r="F3" s="10" t="s">
        <v>181</v>
      </c>
    </row>
    <row r="4" spans="2:22" ht="15" x14ac:dyDescent="0.2">
      <c r="B4" s="31"/>
      <c r="C4" s="117" t="s">
        <v>101</v>
      </c>
      <c r="D4" s="130"/>
      <c r="E4" s="119"/>
      <c r="F4" s="120"/>
    </row>
    <row r="5" spans="2:22" x14ac:dyDescent="0.2">
      <c r="B5" s="31"/>
      <c r="C5" s="8" t="s">
        <v>165</v>
      </c>
      <c r="D5" s="109"/>
      <c r="E5" s="18">
        <f>'Prosus (Consolidated)'!K69</f>
        <v>-480</v>
      </c>
      <c r="F5" s="19">
        <f>'Prosus (Consolidated)'!L69</f>
        <v>-13</v>
      </c>
      <c r="G5" s="1"/>
      <c r="H5" s="1"/>
      <c r="I5" s="190"/>
      <c r="J5" s="190"/>
      <c r="K5" s="190"/>
      <c r="L5" s="190"/>
      <c r="M5" s="1"/>
      <c r="N5" s="1"/>
      <c r="O5" s="1"/>
      <c r="T5" s="113"/>
    </row>
    <row r="6" spans="2:22" x14ac:dyDescent="0.2">
      <c r="B6" s="31"/>
      <c r="C6" s="15" t="s">
        <v>102</v>
      </c>
      <c r="D6" s="110"/>
      <c r="E6" s="138">
        <v>322</v>
      </c>
      <c r="F6" s="139">
        <v>357</v>
      </c>
      <c r="G6" s="1"/>
      <c r="H6" s="1"/>
      <c r="I6" s="190"/>
      <c r="J6" s="190"/>
      <c r="K6" s="191"/>
      <c r="L6" s="191"/>
      <c r="M6" s="1"/>
      <c r="N6" s="1"/>
      <c r="O6" s="1"/>
      <c r="R6" s="113"/>
      <c r="S6" s="113"/>
      <c r="T6" s="113"/>
    </row>
    <row r="7" spans="2:22" x14ac:dyDescent="0.2">
      <c r="B7" s="31"/>
      <c r="C7" s="15" t="s">
        <v>103</v>
      </c>
      <c r="D7" s="110"/>
      <c r="E7" s="138">
        <v>-355</v>
      </c>
      <c r="F7" s="139">
        <v>-362</v>
      </c>
      <c r="G7" s="1"/>
      <c r="H7" s="1"/>
      <c r="I7" s="190"/>
      <c r="J7" s="190"/>
      <c r="K7" s="190"/>
      <c r="L7" s="190"/>
      <c r="M7" s="1"/>
      <c r="N7" s="1"/>
      <c r="O7" s="1"/>
      <c r="R7" s="113"/>
      <c r="S7" s="113"/>
      <c r="T7" s="113"/>
    </row>
    <row r="8" spans="2:22" x14ac:dyDescent="0.2">
      <c r="B8" s="31"/>
      <c r="C8" s="8" t="s">
        <v>104</v>
      </c>
      <c r="D8" s="109"/>
      <c r="E8" s="18">
        <f>SUM(E5:E7)</f>
        <v>-513</v>
      </c>
      <c r="F8" s="19">
        <f>SUM(F5:F7)</f>
        <v>-18</v>
      </c>
      <c r="G8" s="1"/>
      <c r="H8" s="1"/>
      <c r="I8" s="190"/>
      <c r="J8" s="190"/>
      <c r="K8" s="190"/>
      <c r="L8" s="190"/>
      <c r="M8" s="1"/>
      <c r="N8" s="1"/>
      <c r="O8" s="1"/>
      <c r="R8" s="113"/>
      <c r="S8" s="113"/>
      <c r="T8" s="113"/>
    </row>
    <row r="9" spans="2:22" x14ac:dyDescent="0.2">
      <c r="B9" s="31"/>
      <c r="C9" s="15" t="s">
        <v>105</v>
      </c>
      <c r="D9" s="136"/>
      <c r="E9" s="137">
        <v>-244</v>
      </c>
      <c r="F9" s="186">
        <v>-113</v>
      </c>
      <c r="R9" s="113"/>
      <c r="S9" s="113"/>
      <c r="T9" s="113"/>
    </row>
    <row r="10" spans="2:22" x14ac:dyDescent="0.2">
      <c r="B10" s="31"/>
      <c r="C10" s="15" t="s">
        <v>106</v>
      </c>
      <c r="D10" s="110"/>
      <c r="E10" s="138">
        <v>-64</v>
      </c>
      <c r="F10" s="139">
        <v>-104</v>
      </c>
      <c r="G10" s="1"/>
      <c r="H10" s="1"/>
      <c r="I10" s="190"/>
      <c r="J10" s="190"/>
      <c r="K10" s="190"/>
      <c r="L10" s="190"/>
      <c r="M10" s="1"/>
      <c r="N10" s="1"/>
      <c r="O10" s="1"/>
      <c r="R10" s="113"/>
      <c r="S10" s="113"/>
      <c r="T10" s="113"/>
    </row>
    <row r="11" spans="2:22" s="1" customFormat="1" x14ac:dyDescent="0.2">
      <c r="B11" s="31"/>
      <c r="C11" s="15" t="s">
        <v>107</v>
      </c>
      <c r="D11" s="109"/>
      <c r="E11" s="140">
        <v>572</v>
      </c>
      <c r="F11" s="199">
        <v>759</v>
      </c>
      <c r="G11" s="3"/>
      <c r="H11" s="3"/>
      <c r="I11" s="180"/>
      <c r="J11" s="180"/>
      <c r="K11" s="180"/>
      <c r="L11" s="180"/>
      <c r="M11" s="3"/>
      <c r="N11" s="3"/>
      <c r="O11" s="3"/>
      <c r="P11" s="75"/>
      <c r="Q11" s="113"/>
      <c r="R11" s="113"/>
      <c r="S11" s="113"/>
      <c r="T11" s="113"/>
      <c r="U11" s="75"/>
      <c r="V11" s="75"/>
    </row>
    <row r="12" spans="2:22" s="1" customFormat="1" x14ac:dyDescent="0.2">
      <c r="B12" s="31"/>
      <c r="C12" s="8" t="s">
        <v>166</v>
      </c>
      <c r="D12" s="109"/>
      <c r="E12" s="18">
        <f>SUM(E8:E11)</f>
        <v>-249</v>
      </c>
      <c r="F12" s="19">
        <f>SUM(F8:F11)</f>
        <v>524</v>
      </c>
      <c r="G12" s="3"/>
      <c r="H12" s="3"/>
      <c r="I12" s="191"/>
      <c r="J12" s="180"/>
      <c r="K12" s="180"/>
      <c r="L12" s="180"/>
      <c r="M12" s="3"/>
      <c r="N12" s="3"/>
      <c r="O12" s="3"/>
      <c r="P12" s="75"/>
      <c r="Q12" s="113"/>
      <c r="R12" s="113"/>
      <c r="S12" s="113"/>
      <c r="T12" s="113"/>
      <c r="U12" s="75"/>
      <c r="V12" s="75"/>
    </row>
    <row r="13" spans="2:22" s="1" customFormat="1" x14ac:dyDescent="0.2">
      <c r="B13" s="31"/>
      <c r="C13" s="15" t="s">
        <v>108</v>
      </c>
      <c r="D13" s="109"/>
      <c r="E13" s="137">
        <v>-349</v>
      </c>
      <c r="F13" s="186">
        <v>-102</v>
      </c>
      <c r="G13" s="3"/>
      <c r="H13" s="3"/>
      <c r="I13" s="191"/>
      <c r="J13" s="180"/>
      <c r="K13" s="180"/>
      <c r="L13" s="180"/>
      <c r="M13" s="3"/>
      <c r="N13" s="3"/>
      <c r="O13" s="3"/>
      <c r="P13" s="75"/>
      <c r="Q13" s="113"/>
      <c r="R13" s="113"/>
      <c r="S13" s="113"/>
      <c r="T13" s="113"/>
      <c r="U13" s="75"/>
      <c r="V13" s="75"/>
    </row>
    <row r="14" spans="2:22" s="1" customFormat="1" ht="13.5" thickBot="1" x14ac:dyDescent="0.25">
      <c r="B14" s="31"/>
      <c r="C14" s="8" t="s">
        <v>100</v>
      </c>
      <c r="D14" s="109"/>
      <c r="E14" s="111">
        <f>E12+E13</f>
        <v>-598</v>
      </c>
      <c r="F14" s="112">
        <f>F12+F13</f>
        <v>422</v>
      </c>
      <c r="G14" s="3"/>
      <c r="H14" s="3"/>
      <c r="I14" s="191"/>
      <c r="J14" s="192"/>
      <c r="K14" s="191"/>
      <c r="L14" s="191"/>
      <c r="M14" s="3"/>
      <c r="N14" s="3"/>
      <c r="O14" s="3"/>
      <c r="P14" s="75"/>
      <c r="Q14" s="113"/>
      <c r="R14" s="113"/>
      <c r="S14" s="113"/>
      <c r="T14" s="113"/>
      <c r="U14" s="75"/>
      <c r="V14" s="75"/>
    </row>
    <row r="15" spans="2:22" x14ac:dyDescent="0.2">
      <c r="B15" s="31"/>
      <c r="C15" s="3"/>
      <c r="D15" s="3"/>
      <c r="E15" s="171"/>
      <c r="F15" s="179"/>
    </row>
    <row r="16" spans="2:22" x14ac:dyDescent="0.2">
      <c r="B16" s="31"/>
      <c r="C16" s="34" t="s">
        <v>24</v>
      </c>
      <c r="D16" s="34"/>
      <c r="E16" s="3"/>
      <c r="F16" s="38"/>
    </row>
    <row r="17" spans="2:22" x14ac:dyDescent="0.2">
      <c r="B17" s="31"/>
      <c r="C17" s="35" t="s">
        <v>25</v>
      </c>
      <c r="D17" s="34" t="s">
        <v>109</v>
      </c>
      <c r="E17" s="3"/>
      <c r="F17" s="38"/>
    </row>
    <row r="18" spans="2:22" x14ac:dyDescent="0.2">
      <c r="B18" s="31"/>
      <c r="C18" s="35"/>
      <c r="D18" s="36" t="s">
        <v>241</v>
      </c>
      <c r="E18" s="3"/>
      <c r="F18" s="38"/>
    </row>
    <row r="19" spans="2:22" x14ac:dyDescent="0.2">
      <c r="B19" s="218"/>
      <c r="C19" s="166"/>
      <c r="D19" s="215" t="s">
        <v>242</v>
      </c>
      <c r="E19" s="216"/>
      <c r="F19" s="217"/>
    </row>
    <row r="20" spans="2:22" s="1" customFormat="1" ht="13.5" thickBot="1" x14ac:dyDescent="0.25">
      <c r="B20" s="219"/>
      <c r="C20" s="135"/>
      <c r="D20" s="212" t="s">
        <v>243</v>
      </c>
      <c r="E20" s="213"/>
      <c r="F20" s="214"/>
      <c r="G20" s="3"/>
      <c r="H20" s="3"/>
      <c r="I20" s="180"/>
      <c r="J20" s="180"/>
      <c r="K20" s="180"/>
      <c r="L20" s="180"/>
      <c r="M20" s="3"/>
      <c r="N20" s="3"/>
      <c r="O20" s="3"/>
      <c r="P20" s="75"/>
      <c r="Q20" s="75"/>
      <c r="R20" s="75"/>
      <c r="S20" s="75"/>
      <c r="T20" s="75"/>
      <c r="U20" s="75"/>
      <c r="V20" s="75"/>
    </row>
    <row r="21" spans="2:22" ht="6" customHeight="1" x14ac:dyDescent="0.2"/>
    <row r="22" spans="2:22" x14ac:dyDescent="0.2">
      <c r="E22" s="88"/>
    </row>
    <row r="23" spans="2:22" x14ac:dyDescent="0.2">
      <c r="E23" s="88"/>
    </row>
    <row r="24" spans="2:22" x14ac:dyDescent="0.2">
      <c r="E24" s="88"/>
    </row>
    <row r="25" spans="2:22" x14ac:dyDescent="0.2">
      <c r="E25" s="88"/>
    </row>
    <row r="26" spans="2:22" x14ac:dyDescent="0.2">
      <c r="G26" s="88"/>
      <c r="H26" s="88"/>
      <c r="I26" s="181"/>
      <c r="J26" s="181"/>
      <c r="K26" s="181"/>
      <c r="L26" s="181"/>
      <c r="M26" s="88"/>
      <c r="N26" s="88"/>
      <c r="O26" s="88"/>
      <c r="P26" s="88"/>
    </row>
  </sheetData>
  <pageMargins left="0.7" right="0.7" top="0.75" bottom="0.75" header="0.3" footer="0.3"/>
  <pageSetup paperSize="9" orientation="portrait" r:id="rId1"/>
  <ignoredErrors>
    <ignoredError sqref="C1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4878-3314-439A-BA3B-D68E3E9D1791}">
  <sheetPr>
    <pageSetUpPr fitToPage="1"/>
  </sheetPr>
  <dimension ref="B1:S31"/>
  <sheetViews>
    <sheetView showGridLines="0" workbookViewId="0">
      <selection activeCell="B2" sqref="B2"/>
    </sheetView>
  </sheetViews>
  <sheetFormatPr defaultColWidth="9.140625" defaultRowHeight="12.75" x14ac:dyDescent="0.2"/>
  <cols>
    <col min="1" max="1" width="1.7109375" style="3" customWidth="1"/>
    <col min="2" max="2" width="4.7109375" style="1" customWidth="1"/>
    <col min="3" max="3" width="2.85546875" style="2" customWidth="1"/>
    <col min="4" max="4" width="44.42578125" style="1" customWidth="1"/>
    <col min="5" max="7" width="20.85546875" style="1" customWidth="1"/>
    <col min="8" max="8" width="1.28515625" style="3" customWidth="1"/>
    <col min="9" max="9" width="9.140625" style="75"/>
    <col min="10" max="12" width="10" style="75" bestFit="1" customWidth="1"/>
    <col min="13" max="19" width="9.140625" style="75"/>
    <col min="20" max="16384" width="9.140625" style="3"/>
  </cols>
  <sheetData>
    <row r="1" spans="2:19" ht="7.5" customHeight="1" thickBot="1" x14ac:dyDescent="0.25"/>
    <row r="2" spans="2:19" x14ac:dyDescent="0.2">
      <c r="B2" s="4" t="s">
        <v>110</v>
      </c>
      <c r="C2" s="40"/>
      <c r="D2" s="6"/>
      <c r="E2" s="5"/>
      <c r="F2" s="5"/>
      <c r="G2" s="6"/>
    </row>
    <row r="3" spans="2:19" x14ac:dyDescent="0.2">
      <c r="B3" s="31"/>
      <c r="C3" s="3" t="s">
        <v>1</v>
      </c>
      <c r="D3" s="33"/>
      <c r="E3" s="220" t="s">
        <v>111</v>
      </c>
      <c r="F3" s="221" t="s">
        <v>112</v>
      </c>
      <c r="G3" s="222" t="s">
        <v>113</v>
      </c>
    </row>
    <row r="4" spans="2:19" x14ac:dyDescent="0.2">
      <c r="B4" s="31"/>
      <c r="C4" s="3"/>
      <c r="D4" s="33"/>
      <c r="E4" s="220"/>
      <c r="F4" s="221"/>
      <c r="G4" s="222"/>
    </row>
    <row r="5" spans="2:19" x14ac:dyDescent="0.2">
      <c r="B5" s="31"/>
      <c r="C5" s="117" t="s">
        <v>181</v>
      </c>
      <c r="D5" s="130"/>
      <c r="E5" s="119"/>
      <c r="F5" s="119"/>
      <c r="G5" s="120"/>
    </row>
    <row r="6" spans="2:19" ht="15" x14ac:dyDescent="0.2">
      <c r="B6" s="31"/>
      <c r="C6" s="15" t="s">
        <v>114</v>
      </c>
      <c r="D6" s="110"/>
      <c r="E6" s="138">
        <v>4072</v>
      </c>
      <c r="F6" s="138">
        <v>1315</v>
      </c>
      <c r="G6" s="139">
        <f t="shared" ref="G6:G11" si="0">E6+F6</f>
        <v>5387</v>
      </c>
      <c r="H6" s="1"/>
      <c r="I6" s="208" t="s">
        <v>115</v>
      </c>
      <c r="J6" s="113"/>
      <c r="K6" s="113"/>
      <c r="L6" s="113"/>
      <c r="M6" s="113"/>
      <c r="O6" s="113"/>
      <c r="P6" s="113"/>
      <c r="Q6" s="113"/>
    </row>
    <row r="7" spans="2:19" ht="15" x14ac:dyDescent="0.2">
      <c r="B7" s="31"/>
      <c r="C7" s="15" t="s">
        <v>116</v>
      </c>
      <c r="D7" s="110"/>
      <c r="E7" s="138">
        <v>-769</v>
      </c>
      <c r="F7" s="138">
        <v>587</v>
      </c>
      <c r="G7" s="139">
        <f t="shared" si="0"/>
        <v>-182</v>
      </c>
      <c r="H7" s="1"/>
      <c r="J7" s="113"/>
      <c r="K7" s="113"/>
      <c r="L7" s="113"/>
      <c r="M7" s="113"/>
      <c r="O7" s="113"/>
      <c r="P7" s="113"/>
      <c r="Q7" s="113"/>
    </row>
    <row r="8" spans="2:19" x14ac:dyDescent="0.2">
      <c r="B8" s="31"/>
      <c r="C8" s="15" t="s">
        <v>117</v>
      </c>
      <c r="D8" s="110"/>
      <c r="E8" s="138">
        <v>-57</v>
      </c>
      <c r="F8" s="138">
        <v>57</v>
      </c>
      <c r="G8" s="139">
        <f t="shared" si="0"/>
        <v>0</v>
      </c>
      <c r="H8" s="1"/>
      <c r="I8" s="113"/>
      <c r="J8" s="113"/>
      <c r="K8" s="113"/>
      <c r="L8" s="113"/>
      <c r="M8" s="113"/>
      <c r="O8" s="113"/>
      <c r="P8" s="113"/>
      <c r="Q8" s="113"/>
    </row>
    <row r="9" spans="2:19" x14ac:dyDescent="0.2">
      <c r="B9" s="31"/>
      <c r="C9" s="15" t="s">
        <v>118</v>
      </c>
      <c r="D9" s="136"/>
      <c r="E9" s="137">
        <v>-26</v>
      </c>
      <c r="F9" s="137">
        <v>1</v>
      </c>
      <c r="G9" s="139">
        <f t="shared" si="0"/>
        <v>-25</v>
      </c>
      <c r="J9" s="113"/>
      <c r="K9" s="113"/>
      <c r="L9" s="113"/>
      <c r="M9" s="113"/>
      <c r="O9" s="113"/>
      <c r="P9" s="113"/>
      <c r="Q9" s="113"/>
    </row>
    <row r="10" spans="2:19" x14ac:dyDescent="0.2">
      <c r="B10" s="31"/>
      <c r="C10" s="15" t="s">
        <v>119</v>
      </c>
      <c r="D10" s="136"/>
      <c r="E10" s="137">
        <v>-4</v>
      </c>
      <c r="F10" s="137">
        <v>3</v>
      </c>
      <c r="G10" s="139">
        <f t="shared" si="0"/>
        <v>-1</v>
      </c>
      <c r="J10" s="113"/>
      <c r="K10" s="113"/>
      <c r="L10" s="113"/>
      <c r="M10" s="113"/>
      <c r="O10" s="113"/>
      <c r="P10" s="113"/>
      <c r="Q10" s="113"/>
    </row>
    <row r="11" spans="2:19" s="1" customFormat="1" x14ac:dyDescent="0.2">
      <c r="B11" s="31"/>
      <c r="C11" s="15" t="s">
        <v>33</v>
      </c>
      <c r="D11" s="109"/>
      <c r="E11" s="140">
        <v>-406</v>
      </c>
      <c r="F11" s="140">
        <v>161</v>
      </c>
      <c r="G11" s="139">
        <f t="shared" si="0"/>
        <v>-245</v>
      </c>
      <c r="H11" s="3"/>
      <c r="I11" s="75"/>
      <c r="J11" s="113"/>
      <c r="K11" s="113"/>
      <c r="L11" s="113"/>
      <c r="M11" s="75"/>
      <c r="N11" s="113"/>
      <c r="O11" s="113"/>
      <c r="P11" s="113"/>
      <c r="Q11" s="113"/>
      <c r="R11" s="75"/>
      <c r="S11" s="75"/>
    </row>
    <row r="12" spans="2:19" s="1" customFormat="1" ht="13.5" thickBot="1" x14ac:dyDescent="0.25">
      <c r="B12" s="31"/>
      <c r="C12" s="8" t="s">
        <v>120</v>
      </c>
      <c r="D12" s="109"/>
      <c r="E12" s="111">
        <f>SUM(E6:E11)</f>
        <v>2810</v>
      </c>
      <c r="F12" s="111">
        <f>SUM(F6:F11)</f>
        <v>2124</v>
      </c>
      <c r="G12" s="112">
        <f>SUM(G6:G11)</f>
        <v>4934</v>
      </c>
      <c r="H12" s="3"/>
      <c r="I12" s="171"/>
      <c r="J12" s="113"/>
      <c r="K12" s="113"/>
      <c r="L12" s="113"/>
      <c r="M12" s="75"/>
      <c r="N12" s="113"/>
      <c r="O12" s="113"/>
      <c r="P12" s="113"/>
      <c r="Q12" s="113"/>
      <c r="R12" s="75"/>
      <c r="S12" s="75"/>
    </row>
    <row r="13" spans="2:19" x14ac:dyDescent="0.2">
      <c r="B13" s="31"/>
      <c r="C13" s="3"/>
      <c r="D13" s="3"/>
      <c r="E13" s="3"/>
      <c r="F13" s="3"/>
      <c r="G13" s="38"/>
    </row>
    <row r="14" spans="2:19" x14ac:dyDescent="0.2">
      <c r="B14" s="31"/>
      <c r="C14" s="105" t="s">
        <v>3</v>
      </c>
      <c r="D14" s="106"/>
      <c r="E14" s="107"/>
      <c r="F14" s="107"/>
      <c r="G14" s="108"/>
    </row>
    <row r="15" spans="2:19" ht="15" x14ac:dyDescent="0.2">
      <c r="B15" s="31"/>
      <c r="C15" s="15" t="s">
        <v>114</v>
      </c>
      <c r="D15" s="110"/>
      <c r="E15" s="138">
        <v>6994</v>
      </c>
      <c r="F15" s="138">
        <v>-2668</v>
      </c>
      <c r="G15" s="139">
        <f>E15+F15</f>
        <v>4326</v>
      </c>
    </row>
    <row r="16" spans="2:19" ht="15" x14ac:dyDescent="0.2">
      <c r="B16" s="31"/>
      <c r="C16" s="15" t="s">
        <v>116</v>
      </c>
      <c r="D16" s="110"/>
      <c r="E16" s="138">
        <v>-877</v>
      </c>
      <c r="F16" s="138">
        <v>503</v>
      </c>
      <c r="G16" s="139">
        <f t="shared" ref="G16:G20" si="1">E16+F16</f>
        <v>-374</v>
      </c>
    </row>
    <row r="17" spans="2:19" x14ac:dyDescent="0.2">
      <c r="B17" s="31"/>
      <c r="C17" s="15" t="s">
        <v>117</v>
      </c>
      <c r="D17" s="110"/>
      <c r="E17" s="138">
        <v>-33</v>
      </c>
      <c r="F17" s="138">
        <v>48</v>
      </c>
      <c r="G17" s="139">
        <f t="shared" si="1"/>
        <v>15</v>
      </c>
    </row>
    <row r="18" spans="2:19" x14ac:dyDescent="0.2">
      <c r="B18" s="31"/>
      <c r="C18" s="15" t="s">
        <v>118</v>
      </c>
      <c r="D18" s="136"/>
      <c r="E18" s="137">
        <v>-25</v>
      </c>
      <c r="F18" s="137">
        <v>-2</v>
      </c>
      <c r="G18" s="139">
        <f t="shared" si="1"/>
        <v>-27</v>
      </c>
    </row>
    <row r="19" spans="2:19" x14ac:dyDescent="0.2">
      <c r="B19" s="31"/>
      <c r="C19" s="15" t="s">
        <v>119</v>
      </c>
      <c r="D19" s="136"/>
      <c r="E19" s="137">
        <v>-16</v>
      </c>
      <c r="F19" s="137">
        <v>3</v>
      </c>
      <c r="G19" s="139">
        <f t="shared" si="1"/>
        <v>-13</v>
      </c>
    </row>
    <row r="20" spans="2:19" x14ac:dyDescent="0.2">
      <c r="B20" s="31"/>
      <c r="C20" s="15" t="s">
        <v>33</v>
      </c>
      <c r="D20" s="109"/>
      <c r="E20" s="140">
        <v>-869</v>
      </c>
      <c r="F20" s="140">
        <v>235</v>
      </c>
      <c r="G20" s="139">
        <f t="shared" si="1"/>
        <v>-634</v>
      </c>
    </row>
    <row r="21" spans="2:19" ht="13.5" thickBot="1" x14ac:dyDescent="0.25">
      <c r="B21" s="31"/>
      <c r="C21" s="8" t="s">
        <v>120</v>
      </c>
      <c r="D21" s="109"/>
      <c r="E21" s="111">
        <f>SUM(E15:E20)</f>
        <v>5174</v>
      </c>
      <c r="F21" s="111">
        <f>SUM(F15:F20)</f>
        <v>-1881</v>
      </c>
      <c r="G21" s="112">
        <f>SUM(G15:G20)</f>
        <v>3293</v>
      </c>
    </row>
    <row r="22" spans="2:19" x14ac:dyDescent="0.2">
      <c r="B22" s="31"/>
      <c r="C22" s="8"/>
      <c r="D22" s="8"/>
      <c r="E22" s="17"/>
      <c r="F22" s="17"/>
      <c r="G22" s="27"/>
    </row>
    <row r="23" spans="2:19" x14ac:dyDescent="0.2">
      <c r="B23" s="31"/>
      <c r="C23" s="34" t="s">
        <v>24</v>
      </c>
      <c r="D23" s="34"/>
      <c r="E23" s="3"/>
      <c r="F23" s="3"/>
      <c r="G23" s="38"/>
    </row>
    <row r="24" spans="2:19" x14ac:dyDescent="0.2">
      <c r="B24" s="31"/>
      <c r="C24" s="35" t="s">
        <v>25</v>
      </c>
      <c r="D24" s="34" t="s">
        <v>185</v>
      </c>
      <c r="E24" s="3"/>
      <c r="F24" s="3"/>
      <c r="G24" s="38"/>
    </row>
    <row r="25" spans="2:19" s="1" customFormat="1" ht="13.5" thickBot="1" x14ac:dyDescent="0.25">
      <c r="B25" s="42"/>
      <c r="C25" s="135"/>
      <c r="D25" s="74" t="s">
        <v>121</v>
      </c>
      <c r="E25" s="43"/>
      <c r="F25" s="43"/>
      <c r="G25" s="45"/>
      <c r="H25" s="3"/>
      <c r="I25" s="75"/>
      <c r="J25" s="75"/>
      <c r="K25" s="75"/>
      <c r="L25" s="75"/>
      <c r="M25" s="75"/>
      <c r="N25" s="75"/>
      <c r="O25" s="75"/>
      <c r="P25" s="75"/>
      <c r="Q25" s="75"/>
      <c r="R25" s="75"/>
      <c r="S25" s="75"/>
    </row>
    <row r="26" spans="2:19" ht="6" customHeight="1" x14ac:dyDescent="0.2"/>
    <row r="27" spans="2:19" x14ac:dyDescent="0.2">
      <c r="E27" s="88"/>
      <c r="F27" s="88"/>
    </row>
    <row r="28" spans="2:19" x14ac:dyDescent="0.2">
      <c r="E28" s="88"/>
      <c r="F28" s="88"/>
    </row>
    <row r="29" spans="2:19" x14ac:dyDescent="0.2">
      <c r="E29" s="88"/>
      <c r="F29" s="88"/>
      <c r="L29" s="113"/>
    </row>
    <row r="30" spans="2:19" x14ac:dyDescent="0.2">
      <c r="E30" s="88"/>
      <c r="F30" s="88"/>
      <c r="L30" s="113"/>
    </row>
    <row r="31" spans="2:19" x14ac:dyDescent="0.2">
      <c r="H31" s="88"/>
      <c r="I31" s="88"/>
      <c r="J31" s="88"/>
      <c r="K31" s="88"/>
      <c r="L31" s="88"/>
    </row>
  </sheetData>
  <mergeCells count="3">
    <mergeCell ref="E3:E4"/>
    <mergeCell ref="F3:F4"/>
    <mergeCell ref="G3:G4"/>
  </mergeCells>
  <hyperlinks>
    <hyperlink ref="I6" location="'Tencent recon'!A1" display="Further detail on Tencent's contribution" xr:uid="{E4292AE7-E3EC-411F-906C-12CB5B928E62}"/>
  </hyperlinks>
  <pageMargins left="0.7" right="0.7" top="0.75" bottom="0.75" header="0.3" footer="0.3"/>
  <pageSetup paperSize="9" scale="55" orientation="portrait" r:id="rId1"/>
  <ignoredErrors>
    <ignoredError sqref="C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E5D-0971-4F4A-B490-A33FE2135B61}">
  <dimension ref="B1:T22"/>
  <sheetViews>
    <sheetView showGridLines="0" workbookViewId="0">
      <selection activeCell="B2" sqref="B2"/>
    </sheetView>
  </sheetViews>
  <sheetFormatPr defaultColWidth="9.140625" defaultRowHeight="12.75" x14ac:dyDescent="0.2"/>
  <cols>
    <col min="1" max="1" width="1.7109375" style="3" customWidth="1"/>
    <col min="2" max="2" width="4.7109375" style="1" customWidth="1"/>
    <col min="3" max="3" width="2.85546875" style="2" customWidth="1"/>
    <col min="4" max="4" width="44.42578125" style="1" customWidth="1"/>
    <col min="5" max="8" width="12.140625" style="1" customWidth="1"/>
    <col min="9" max="9" width="1.28515625" style="3" customWidth="1"/>
    <col min="10" max="10" width="9.140625" style="75"/>
    <col min="11" max="13" width="10" style="75" bestFit="1" customWidth="1"/>
    <col min="14" max="20" width="9.140625" style="75"/>
    <col min="21" max="16384" width="9.140625" style="3"/>
  </cols>
  <sheetData>
    <row r="1" spans="2:20" ht="7.5" customHeight="1" thickBot="1" x14ac:dyDescent="0.25"/>
    <row r="2" spans="2:20" x14ac:dyDescent="0.2">
      <c r="B2" s="4" t="s">
        <v>122</v>
      </c>
      <c r="C2" s="40"/>
      <c r="D2" s="6"/>
      <c r="E2" s="5"/>
      <c r="F2" s="5"/>
      <c r="G2" s="5"/>
      <c r="H2" s="6"/>
    </row>
    <row r="3" spans="2:20" x14ac:dyDescent="0.2">
      <c r="B3" s="31"/>
      <c r="C3" s="3" t="s">
        <v>1</v>
      </c>
      <c r="D3" s="33"/>
      <c r="E3" s="9" t="s">
        <v>3</v>
      </c>
      <c r="F3" s="9" t="s">
        <v>181</v>
      </c>
      <c r="G3" s="9" t="s">
        <v>123</v>
      </c>
      <c r="H3" s="10" t="s">
        <v>124</v>
      </c>
    </row>
    <row r="4" spans="2:20" x14ac:dyDescent="0.2">
      <c r="B4" s="31"/>
      <c r="C4" s="117"/>
      <c r="D4" s="130"/>
      <c r="E4" s="119"/>
      <c r="F4" s="119"/>
      <c r="G4" s="119"/>
      <c r="H4" s="120"/>
    </row>
    <row r="5" spans="2:20" ht="15.75" thickBot="1" x14ac:dyDescent="0.25">
      <c r="B5" s="31"/>
      <c r="C5" s="8" t="s">
        <v>125</v>
      </c>
      <c r="D5" s="109"/>
      <c r="E5" s="148">
        <v>6994</v>
      </c>
      <c r="F5" s="149">
        <v>4072</v>
      </c>
      <c r="G5" s="149">
        <f t="shared" ref="G5:G12" si="0">F5-E5</f>
        <v>-2922</v>
      </c>
      <c r="H5" s="150">
        <f>G5/E5</f>
        <v>-0.41778667429225053</v>
      </c>
      <c r="I5" s="1"/>
      <c r="J5" s="113"/>
      <c r="K5" s="113"/>
      <c r="L5" s="113"/>
      <c r="M5" s="113"/>
      <c r="N5" s="113"/>
      <c r="P5" s="113"/>
      <c r="Q5" s="113"/>
      <c r="R5" s="113"/>
    </row>
    <row r="6" spans="2:20" x14ac:dyDescent="0.2">
      <c r="B6" s="31"/>
      <c r="C6" s="15" t="s">
        <v>126</v>
      </c>
      <c r="D6" s="110"/>
      <c r="E6" s="138">
        <v>1619</v>
      </c>
      <c r="F6" s="138">
        <v>217</v>
      </c>
      <c r="G6" s="18">
        <f t="shared" si="0"/>
        <v>-1402</v>
      </c>
      <c r="H6" s="79"/>
      <c r="I6" s="1"/>
      <c r="K6" s="113"/>
      <c r="L6" s="113"/>
      <c r="M6" s="113"/>
      <c r="N6" s="113"/>
      <c r="P6" s="113"/>
      <c r="Q6" s="113"/>
      <c r="R6" s="113"/>
    </row>
    <row r="7" spans="2:20" ht="13.5" thickBot="1" x14ac:dyDescent="0.25">
      <c r="B7" s="31"/>
      <c r="C7" s="15" t="s">
        <v>127</v>
      </c>
      <c r="D7" s="136"/>
      <c r="E7" s="151">
        <v>-5861</v>
      </c>
      <c r="F7" s="204">
        <v>-105</v>
      </c>
      <c r="G7" s="149">
        <f t="shared" si="0"/>
        <v>5756</v>
      </c>
      <c r="H7" s="152"/>
      <c r="K7" s="113"/>
      <c r="L7" s="113"/>
      <c r="M7" s="113"/>
      <c r="N7" s="113"/>
      <c r="P7" s="113"/>
      <c r="Q7" s="113"/>
      <c r="R7" s="113"/>
    </row>
    <row r="8" spans="2:20" ht="13.5" thickBot="1" x14ac:dyDescent="0.25">
      <c r="B8" s="31"/>
      <c r="C8" s="8" t="s">
        <v>128</v>
      </c>
      <c r="D8" s="109"/>
      <c r="E8" s="18">
        <v>2752</v>
      </c>
      <c r="F8" s="18">
        <f>SUM(F5:F7)</f>
        <v>4184</v>
      </c>
      <c r="G8" s="18">
        <f t="shared" si="0"/>
        <v>1432</v>
      </c>
      <c r="H8" s="141">
        <f>G8/E8</f>
        <v>0.52034883720930236</v>
      </c>
      <c r="I8" s="1"/>
      <c r="K8" s="113"/>
      <c r="L8" s="113"/>
      <c r="M8" s="113"/>
      <c r="N8" s="113"/>
      <c r="P8" s="113"/>
      <c r="Q8" s="113"/>
      <c r="R8" s="113"/>
    </row>
    <row r="9" spans="2:20" x14ac:dyDescent="0.2">
      <c r="B9" s="31"/>
      <c r="C9" s="15" t="s">
        <v>129</v>
      </c>
      <c r="D9" s="136"/>
      <c r="E9" s="153">
        <v>438</v>
      </c>
      <c r="F9" s="205">
        <v>332</v>
      </c>
      <c r="G9" s="154">
        <f t="shared" si="0"/>
        <v>-106</v>
      </c>
      <c r="H9" s="155"/>
      <c r="K9" s="113"/>
      <c r="L9" s="113"/>
      <c r="M9" s="113"/>
      <c r="N9" s="113"/>
      <c r="P9" s="113"/>
      <c r="Q9" s="113"/>
      <c r="R9" s="113"/>
    </row>
    <row r="10" spans="2:20" x14ac:dyDescent="0.2">
      <c r="B10" s="31"/>
      <c r="C10" s="15" t="s">
        <v>130</v>
      </c>
      <c r="D10" s="110"/>
      <c r="E10" s="156">
        <v>-130</v>
      </c>
      <c r="F10" s="138">
        <v>-21</v>
      </c>
      <c r="G10" s="18">
        <f t="shared" si="0"/>
        <v>109</v>
      </c>
      <c r="H10" s="79"/>
      <c r="I10" s="1"/>
      <c r="K10" s="113"/>
      <c r="L10" s="113"/>
      <c r="M10" s="113"/>
      <c r="N10" s="113"/>
      <c r="P10" s="113"/>
      <c r="Q10" s="113"/>
      <c r="R10" s="113"/>
    </row>
    <row r="11" spans="2:20" s="1" customFormat="1" ht="13.5" thickBot="1" x14ac:dyDescent="0.25">
      <c r="B11" s="31"/>
      <c r="C11" s="15" t="s">
        <v>131</v>
      </c>
      <c r="D11" s="109"/>
      <c r="E11" s="157">
        <v>1266</v>
      </c>
      <c r="F11" s="206">
        <v>892</v>
      </c>
      <c r="G11" s="149">
        <f t="shared" si="0"/>
        <v>-374</v>
      </c>
      <c r="H11" s="144"/>
      <c r="I11" s="3"/>
      <c r="J11" s="75"/>
      <c r="K11" s="113"/>
      <c r="L11" s="113"/>
      <c r="M11" s="113"/>
      <c r="N11" s="75"/>
      <c r="O11" s="113"/>
      <c r="P11" s="113"/>
      <c r="Q11" s="113"/>
      <c r="R11" s="113"/>
      <c r="S11" s="75"/>
      <c r="T11" s="75"/>
    </row>
    <row r="12" spans="2:20" s="134" customFormat="1" x14ac:dyDescent="0.2">
      <c r="B12" s="133"/>
      <c r="C12" s="8" t="s">
        <v>132</v>
      </c>
      <c r="D12" s="109"/>
      <c r="E12" s="17">
        <v>4326</v>
      </c>
      <c r="F12" s="17">
        <f>SUM(F8:F11)</f>
        <v>5387</v>
      </c>
      <c r="G12" s="18">
        <f t="shared" si="0"/>
        <v>1061</v>
      </c>
      <c r="H12" s="141">
        <f>G12/E12</f>
        <v>0.24526121128062875</v>
      </c>
      <c r="I12" s="207"/>
      <c r="J12" s="75"/>
      <c r="K12" s="113"/>
      <c r="L12" s="113"/>
      <c r="M12" s="113"/>
      <c r="N12" s="142"/>
      <c r="O12" s="143"/>
      <c r="P12" s="143"/>
      <c r="Q12" s="143"/>
      <c r="R12" s="143"/>
      <c r="S12" s="142"/>
      <c r="T12" s="142"/>
    </row>
    <row r="13" spans="2:20" s="1" customFormat="1" ht="13.5" thickBot="1" x14ac:dyDescent="0.25">
      <c r="B13" s="31"/>
      <c r="C13" s="147" t="s">
        <v>133</v>
      </c>
      <c r="D13" s="145"/>
      <c r="E13" s="146"/>
      <c r="F13" s="146"/>
      <c r="G13" s="146"/>
      <c r="H13" s="170">
        <v>0.28000000000000003</v>
      </c>
      <c r="I13" s="3"/>
      <c r="J13" s="75"/>
      <c r="K13" s="113"/>
      <c r="L13" s="113"/>
      <c r="M13" s="113"/>
      <c r="N13" s="75"/>
      <c r="O13" s="113"/>
      <c r="P13" s="113"/>
      <c r="Q13" s="113"/>
      <c r="R13" s="113"/>
      <c r="S13" s="75"/>
      <c r="T13" s="75"/>
    </row>
    <row r="14" spans="2:20" x14ac:dyDescent="0.2">
      <c r="B14" s="31"/>
      <c r="C14" s="3"/>
      <c r="D14" s="3"/>
      <c r="E14" s="3"/>
      <c r="F14" s="3"/>
      <c r="G14" s="3"/>
      <c r="H14" s="38"/>
      <c r="K14" s="113"/>
      <c r="L14" s="113"/>
      <c r="M14" s="113"/>
    </row>
    <row r="15" spans="2:20" x14ac:dyDescent="0.2">
      <c r="B15" s="31"/>
      <c r="C15" s="34" t="s">
        <v>24</v>
      </c>
      <c r="D15" s="34"/>
      <c r="E15" s="3"/>
      <c r="F15" s="3"/>
      <c r="G15" s="3"/>
      <c r="H15" s="38"/>
    </row>
    <row r="16" spans="2:20" s="1" customFormat="1" ht="13.5" thickBot="1" x14ac:dyDescent="0.25">
      <c r="B16" s="42"/>
      <c r="C16" s="135" t="s">
        <v>25</v>
      </c>
      <c r="D16" s="74" t="s">
        <v>134</v>
      </c>
      <c r="E16" s="43"/>
      <c r="F16" s="43"/>
      <c r="G16" s="43"/>
      <c r="H16" s="45"/>
      <c r="I16" s="3"/>
      <c r="J16" s="171"/>
      <c r="K16" s="75"/>
      <c r="L16" s="75"/>
      <c r="M16" s="75"/>
      <c r="N16" s="75"/>
      <c r="O16" s="75"/>
      <c r="P16" s="75"/>
      <c r="Q16" s="75"/>
      <c r="R16" s="75"/>
      <c r="S16" s="75"/>
      <c r="T16" s="75"/>
    </row>
    <row r="17" spans="5:13" ht="6" customHeight="1" x14ac:dyDescent="0.2"/>
    <row r="18" spans="5:13" x14ac:dyDescent="0.2">
      <c r="E18" s="88"/>
      <c r="F18" s="88"/>
      <c r="G18" s="88"/>
    </row>
    <row r="19" spans="5:13" x14ac:dyDescent="0.2">
      <c r="E19" s="88"/>
      <c r="F19" s="88"/>
      <c r="G19" s="88"/>
    </row>
    <row r="20" spans="5:13" x14ac:dyDescent="0.2">
      <c r="E20" s="88"/>
      <c r="F20" s="88"/>
      <c r="G20" s="88"/>
      <c r="M20" s="113"/>
    </row>
    <row r="21" spans="5:13" x14ac:dyDescent="0.2">
      <c r="E21" s="88"/>
      <c r="F21" s="88"/>
      <c r="G21" s="88"/>
      <c r="M21" s="113"/>
    </row>
    <row r="22" spans="5:13" x14ac:dyDescent="0.2">
      <c r="I22" s="88"/>
      <c r="J22" s="88"/>
      <c r="K22" s="88"/>
      <c r="L22" s="88"/>
      <c r="M22" s="88"/>
    </row>
  </sheetData>
  <pageMargins left="0.7" right="0.7" top="0.75" bottom="0.75" header="0.3" footer="0.3"/>
  <pageSetup paperSize="9" orientation="portrait" r:id="rId1"/>
  <ignoredErrors>
    <ignoredError sqref="G8" formula="1"/>
    <ignoredError sqref="C1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5588-96BD-460E-9506-64C2C627721E}">
  <dimension ref="B1:T29"/>
  <sheetViews>
    <sheetView showGridLines="0" workbookViewId="0">
      <selection activeCell="B2" sqref="B2"/>
    </sheetView>
  </sheetViews>
  <sheetFormatPr defaultColWidth="9.140625" defaultRowHeight="12.75" x14ac:dyDescent="0.2"/>
  <cols>
    <col min="1" max="1" width="1.7109375" style="3" customWidth="1"/>
    <col min="2" max="2" width="4.7109375" style="1" customWidth="1"/>
    <col min="3" max="3" width="2.85546875" style="2" customWidth="1"/>
    <col min="4" max="4" width="44.42578125" style="1" customWidth="1"/>
    <col min="5" max="8" width="18.85546875" style="1" customWidth="1"/>
    <col min="9" max="9" width="1.28515625" style="3" customWidth="1"/>
    <col min="10" max="10" width="9.140625" style="75"/>
    <col min="11" max="13" width="10" style="75" bestFit="1" customWidth="1"/>
    <col min="14" max="20" width="9.140625" style="75"/>
    <col min="21" max="16384" width="9.140625" style="3"/>
  </cols>
  <sheetData>
    <row r="1" spans="2:18" ht="7.5" customHeight="1" thickBot="1" x14ac:dyDescent="0.25"/>
    <row r="2" spans="2:18" x14ac:dyDescent="0.2">
      <c r="B2" s="4" t="s">
        <v>135</v>
      </c>
      <c r="C2" s="40"/>
      <c r="D2" s="6"/>
      <c r="E2" s="5"/>
      <c r="F2" s="5"/>
      <c r="G2" s="5"/>
      <c r="H2" s="6"/>
    </row>
    <row r="3" spans="2:18" ht="15" customHeight="1" thickBot="1" x14ac:dyDescent="0.25">
      <c r="B3" s="31"/>
      <c r="C3" s="3"/>
      <c r="D3" s="33"/>
      <c r="E3" s="223" t="s">
        <v>3</v>
      </c>
      <c r="F3" s="224"/>
      <c r="G3" s="223" t="s">
        <v>181</v>
      </c>
      <c r="H3" s="224"/>
    </row>
    <row r="4" spans="2:18" ht="15" customHeight="1" x14ac:dyDescent="0.2">
      <c r="B4" s="31"/>
      <c r="C4" s="3"/>
      <c r="D4" s="33"/>
      <c r="E4" s="226" t="s">
        <v>183</v>
      </c>
      <c r="F4" s="225" t="s">
        <v>136</v>
      </c>
      <c r="G4" s="226" t="s">
        <v>184</v>
      </c>
      <c r="H4" s="225" t="s">
        <v>136</v>
      </c>
    </row>
    <row r="5" spans="2:18" ht="15" customHeight="1" x14ac:dyDescent="0.2">
      <c r="B5" s="31"/>
      <c r="C5" s="3"/>
      <c r="D5" s="33"/>
      <c r="E5" s="227"/>
      <c r="F5" s="225"/>
      <c r="G5" s="227"/>
      <c r="H5" s="225"/>
    </row>
    <row r="6" spans="2:18" x14ac:dyDescent="0.2">
      <c r="B6" s="31"/>
      <c r="C6" s="117"/>
      <c r="D6" s="130"/>
      <c r="E6" s="119"/>
      <c r="F6" s="120"/>
      <c r="G6" s="119"/>
      <c r="H6" s="120"/>
    </row>
    <row r="7" spans="2:18" ht="12.75" customHeight="1" x14ac:dyDescent="0.2">
      <c r="B7" s="31"/>
      <c r="C7" s="158"/>
      <c r="D7" s="159"/>
      <c r="E7" s="232" t="s">
        <v>244</v>
      </c>
      <c r="F7" s="182"/>
      <c r="G7" s="232" t="s">
        <v>244</v>
      </c>
      <c r="H7" s="182"/>
    </row>
    <row r="8" spans="2:18" x14ac:dyDescent="0.2">
      <c r="B8" s="31"/>
      <c r="C8" s="158"/>
      <c r="D8" s="159"/>
      <c r="E8" s="232"/>
      <c r="F8" s="182"/>
      <c r="G8" s="232"/>
      <c r="H8" s="182"/>
    </row>
    <row r="9" spans="2:18" x14ac:dyDescent="0.2">
      <c r="B9" s="31"/>
      <c r="C9" s="8" t="s">
        <v>137</v>
      </c>
      <c r="D9" s="109"/>
      <c r="E9" s="18">
        <v>188243</v>
      </c>
      <c r="F9" s="19">
        <v>7376</v>
      </c>
      <c r="G9" s="18">
        <v>115216</v>
      </c>
      <c r="H9" s="19">
        <v>4043</v>
      </c>
      <c r="I9" s="1"/>
      <c r="J9" s="171"/>
      <c r="K9" s="113"/>
      <c r="L9" s="113"/>
      <c r="M9" s="113"/>
      <c r="N9" s="113"/>
      <c r="P9" s="113"/>
      <c r="Q9" s="113"/>
      <c r="R9" s="113"/>
    </row>
    <row r="10" spans="2:18" ht="13.5" thickBot="1" x14ac:dyDescent="0.25">
      <c r="B10" s="31"/>
      <c r="C10" s="8" t="s">
        <v>138</v>
      </c>
      <c r="D10" s="160"/>
      <c r="E10" s="161">
        <v>-80482</v>
      </c>
      <c r="F10" s="161">
        <f>SUM(F11:F16)</f>
        <v>-3050</v>
      </c>
      <c r="G10" s="162">
        <f>SUM(G11:G16)</f>
        <v>35670</v>
      </c>
      <c r="H10" s="161">
        <f>SUM(H11:H16)</f>
        <v>1344</v>
      </c>
      <c r="I10" s="31"/>
      <c r="J10" s="171"/>
      <c r="K10" s="113"/>
      <c r="L10" s="203"/>
      <c r="M10" s="113"/>
      <c r="N10" s="113"/>
      <c r="P10" s="113"/>
      <c r="Q10" s="113"/>
      <c r="R10" s="113"/>
    </row>
    <row r="11" spans="2:18" x14ac:dyDescent="0.2">
      <c r="B11" s="31"/>
      <c r="C11" s="15" t="s">
        <v>139</v>
      </c>
      <c r="D11" s="110"/>
      <c r="E11" s="183">
        <v>46326</v>
      </c>
      <c r="F11" s="184">
        <v>1867</v>
      </c>
      <c r="G11" s="183">
        <v>8004</v>
      </c>
      <c r="H11" s="184">
        <v>288</v>
      </c>
      <c r="I11" s="1"/>
      <c r="J11" s="171"/>
      <c r="K11" s="113"/>
      <c r="L11" s="113"/>
      <c r="M11" s="113"/>
      <c r="N11" s="113"/>
      <c r="P11" s="113"/>
      <c r="Q11" s="113"/>
      <c r="R11" s="113"/>
    </row>
    <row r="12" spans="2:18" x14ac:dyDescent="0.2">
      <c r="B12" s="31"/>
      <c r="C12" s="15" t="s">
        <v>131</v>
      </c>
      <c r="D12" s="136"/>
      <c r="E12" s="185">
        <v>32651</v>
      </c>
      <c r="F12" s="186">
        <v>1266</v>
      </c>
      <c r="G12" s="185">
        <v>27100</v>
      </c>
      <c r="H12" s="186">
        <v>892</v>
      </c>
      <c r="K12" s="113"/>
      <c r="L12" s="113"/>
      <c r="M12" s="113"/>
      <c r="N12" s="113"/>
      <c r="P12" s="113"/>
      <c r="Q12" s="113"/>
      <c r="R12" s="113"/>
    </row>
    <row r="13" spans="2:18" x14ac:dyDescent="0.2">
      <c r="B13" s="31"/>
      <c r="C13" s="228" t="s">
        <v>140</v>
      </c>
      <c r="D13" s="229"/>
      <c r="E13" s="233">
        <v>-164840</v>
      </c>
      <c r="F13" s="187">
        <v>-6621</v>
      </c>
      <c r="G13" s="231">
        <v>-6024</v>
      </c>
      <c r="H13" s="230">
        <v>-168</v>
      </c>
      <c r="I13" s="1"/>
      <c r="K13" s="113"/>
      <c r="L13" s="113"/>
      <c r="M13" s="113"/>
      <c r="N13" s="113"/>
      <c r="P13" s="113"/>
      <c r="Q13" s="113"/>
      <c r="R13" s="113"/>
    </row>
    <row r="14" spans="2:18" x14ac:dyDescent="0.2">
      <c r="B14" s="31"/>
      <c r="C14" s="228"/>
      <c r="D14" s="229"/>
      <c r="E14" s="233"/>
      <c r="F14" s="187"/>
      <c r="G14" s="231"/>
      <c r="H14" s="230"/>
      <c r="I14" s="1"/>
      <c r="K14" s="113"/>
      <c r="L14" s="113"/>
      <c r="M14" s="113"/>
      <c r="N14" s="113"/>
      <c r="P14" s="113"/>
      <c r="Q14" s="113"/>
      <c r="R14" s="113"/>
    </row>
    <row r="15" spans="2:18" x14ac:dyDescent="0.2">
      <c r="B15" s="31"/>
      <c r="C15" s="15" t="s">
        <v>141</v>
      </c>
      <c r="D15" s="136"/>
      <c r="E15" s="185">
        <v>10880</v>
      </c>
      <c r="F15" s="186">
        <v>438</v>
      </c>
      <c r="G15" s="185">
        <v>9462</v>
      </c>
      <c r="H15" s="186">
        <v>332</v>
      </c>
      <c r="K15" s="113"/>
      <c r="L15" s="113"/>
      <c r="M15" s="113"/>
      <c r="N15" s="113"/>
      <c r="P15" s="113"/>
      <c r="Q15" s="113"/>
      <c r="R15" s="113"/>
    </row>
    <row r="16" spans="2:18" ht="15.75" thickBot="1" x14ac:dyDescent="0.25">
      <c r="B16" s="31"/>
      <c r="C16" s="15" t="s">
        <v>142</v>
      </c>
      <c r="D16" s="110"/>
      <c r="E16" s="188">
        <v>-5499</v>
      </c>
      <c r="F16" s="189">
        <v>0</v>
      </c>
      <c r="G16" s="188">
        <v>-2872</v>
      </c>
      <c r="H16" s="189">
        <v>0</v>
      </c>
      <c r="I16" s="1"/>
      <c r="K16" s="113"/>
      <c r="L16" s="113"/>
      <c r="M16" s="113"/>
      <c r="N16" s="113"/>
      <c r="P16" s="113"/>
      <c r="Q16" s="113"/>
      <c r="R16" s="113"/>
    </row>
    <row r="17" spans="2:20" s="1" customFormat="1" ht="13.5" thickBot="1" x14ac:dyDescent="0.25">
      <c r="B17" s="31"/>
      <c r="C17" s="8" t="s">
        <v>143</v>
      </c>
      <c r="D17" s="109"/>
      <c r="E17" s="111"/>
      <c r="F17" s="112">
        <f>F9+F10</f>
        <v>4326</v>
      </c>
      <c r="G17" s="111"/>
      <c r="H17" s="112">
        <f>H9+H10</f>
        <v>5387</v>
      </c>
      <c r="I17" s="3"/>
      <c r="J17" s="75"/>
      <c r="K17" s="113"/>
      <c r="L17" s="113"/>
      <c r="M17" s="113"/>
      <c r="N17" s="75"/>
      <c r="O17" s="113"/>
      <c r="P17" s="113"/>
      <c r="Q17" s="113"/>
      <c r="R17" s="113"/>
      <c r="S17" s="75"/>
      <c r="T17" s="75"/>
    </row>
    <row r="18" spans="2:20" x14ac:dyDescent="0.2">
      <c r="B18" s="31"/>
      <c r="C18" s="3"/>
      <c r="D18" s="3"/>
      <c r="E18" s="3"/>
      <c r="F18" s="3"/>
      <c r="G18" s="3"/>
      <c r="H18" s="38"/>
    </row>
    <row r="19" spans="2:20" x14ac:dyDescent="0.2">
      <c r="B19" s="31"/>
      <c r="C19" s="34" t="s">
        <v>24</v>
      </c>
      <c r="D19" s="34"/>
      <c r="E19" s="3"/>
      <c r="F19" s="3"/>
      <c r="G19" s="3"/>
      <c r="H19" s="38"/>
    </row>
    <row r="20" spans="2:20" x14ac:dyDescent="0.2">
      <c r="B20" s="31"/>
      <c r="C20" s="34" t="s">
        <v>144</v>
      </c>
      <c r="D20" s="34"/>
      <c r="E20" s="3"/>
      <c r="F20" s="3"/>
      <c r="G20" s="3"/>
      <c r="H20" s="38"/>
    </row>
    <row r="21" spans="2:20" x14ac:dyDescent="0.2">
      <c r="B21" s="31"/>
      <c r="C21" s="34" t="s">
        <v>145</v>
      </c>
      <c r="D21" s="34"/>
      <c r="E21" s="3"/>
      <c r="F21" s="3"/>
      <c r="G21" s="3"/>
      <c r="H21" s="38"/>
    </row>
    <row r="22" spans="2:20" x14ac:dyDescent="0.2">
      <c r="B22" s="31"/>
      <c r="C22" s="35" t="s">
        <v>25</v>
      </c>
      <c r="D22" s="34" t="s">
        <v>146</v>
      </c>
      <c r="E22" s="3"/>
      <c r="F22" s="3"/>
      <c r="G22" s="3"/>
      <c r="H22" s="38"/>
    </row>
    <row r="23" spans="2:20" s="1" customFormat="1" ht="13.5" thickBot="1" x14ac:dyDescent="0.25">
      <c r="B23" s="42"/>
      <c r="C23" s="135" t="s">
        <v>27</v>
      </c>
      <c r="D23" s="74" t="s">
        <v>147</v>
      </c>
      <c r="E23" s="43"/>
      <c r="F23" s="43"/>
      <c r="G23" s="43"/>
      <c r="H23" s="45"/>
      <c r="I23" s="3"/>
      <c r="J23" s="75"/>
      <c r="K23" s="75"/>
      <c r="L23" s="75"/>
      <c r="M23" s="75"/>
      <c r="N23" s="75"/>
      <c r="O23" s="75"/>
      <c r="P23" s="75"/>
      <c r="Q23" s="75"/>
      <c r="R23" s="75"/>
      <c r="S23" s="75"/>
      <c r="T23" s="75"/>
    </row>
    <row r="24" spans="2:20" ht="6" customHeight="1" x14ac:dyDescent="0.2"/>
    <row r="25" spans="2:20" x14ac:dyDescent="0.2">
      <c r="E25" s="88"/>
      <c r="F25" s="88"/>
      <c r="G25" s="88"/>
    </row>
    <row r="26" spans="2:20" x14ac:dyDescent="0.2">
      <c r="E26" s="88"/>
      <c r="F26" s="88"/>
      <c r="G26" s="88"/>
    </row>
    <row r="27" spans="2:20" x14ac:dyDescent="0.2">
      <c r="E27" s="88"/>
      <c r="F27" s="88"/>
      <c r="G27" s="88"/>
      <c r="M27" s="113"/>
    </row>
    <row r="28" spans="2:20" x14ac:dyDescent="0.2">
      <c r="E28" s="88"/>
      <c r="F28" s="88"/>
      <c r="G28" s="88"/>
      <c r="M28" s="113"/>
    </row>
    <row r="29" spans="2:20" x14ac:dyDescent="0.2">
      <c r="I29" s="88"/>
      <c r="J29" s="88"/>
      <c r="K29" s="88"/>
      <c r="L29" s="88"/>
      <c r="M29" s="88"/>
    </row>
  </sheetData>
  <mergeCells count="12">
    <mergeCell ref="C13:D14"/>
    <mergeCell ref="H13:H14"/>
    <mergeCell ref="G13:G14"/>
    <mergeCell ref="E7:E8"/>
    <mergeCell ref="G7:G8"/>
    <mergeCell ref="E13:E14"/>
    <mergeCell ref="E3:F3"/>
    <mergeCell ref="G3:H3"/>
    <mergeCell ref="H4:H5"/>
    <mergeCell ref="G4:G5"/>
    <mergeCell ref="F4:F5"/>
    <mergeCell ref="E4:E5"/>
  </mergeCells>
  <pageMargins left="0.7" right="0.7" top="0.75" bottom="0.75" header="0.3" footer="0.3"/>
  <pageSetup paperSize="9" orientation="portrait" r:id="rId1"/>
  <ignoredErrors>
    <ignoredError sqref="C22:C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6DB58-8D8F-4508-B8CA-E3214913715E}">
  <sheetPr>
    <pageSetUpPr fitToPage="1"/>
  </sheetPr>
  <dimension ref="A1:O129"/>
  <sheetViews>
    <sheetView showGridLines="0" tabSelected="1" zoomScaleNormal="100" workbookViewId="0">
      <pane xSplit="5" ySplit="3" topLeftCell="F4" activePane="bottomRight" state="frozen"/>
      <selection activeCell="Q18" sqref="Q18"/>
      <selection pane="topRight" activeCell="Q18" sqref="Q18"/>
      <selection pane="bottomLeft" activeCell="Q18" sqref="Q18"/>
      <selection pane="bottomRight" activeCell="B2" sqref="B2"/>
    </sheetView>
  </sheetViews>
  <sheetFormatPr defaultColWidth="9.140625" defaultRowHeight="12.75" x14ac:dyDescent="0.2"/>
  <cols>
    <col min="1" max="1" width="2.28515625" style="3" customWidth="1"/>
    <col min="2" max="2" width="4.7109375" style="1" customWidth="1"/>
    <col min="3" max="3" width="33.85546875" style="2" customWidth="1"/>
    <col min="4" max="4" width="2.85546875" style="2" customWidth="1"/>
    <col min="5" max="5" width="44.42578125" style="1" bestFit="1" customWidth="1"/>
    <col min="6" max="8" width="12.140625" style="1" customWidth="1"/>
    <col min="9" max="9" width="2.42578125" style="1" customWidth="1"/>
    <col min="10" max="12" width="12.140625" style="1" customWidth="1"/>
    <col min="13" max="13" width="1.28515625" style="3" customWidth="1"/>
    <col min="14" max="16384" width="9.140625" style="3"/>
  </cols>
  <sheetData>
    <row r="1" spans="1:15" ht="7.5" customHeight="1" thickBot="1" x14ac:dyDescent="0.25">
      <c r="A1" s="172"/>
      <c r="M1" s="75"/>
    </row>
    <row r="2" spans="1:15" ht="15" x14ac:dyDescent="0.2">
      <c r="B2" s="4" t="s">
        <v>0</v>
      </c>
      <c r="C2" s="40"/>
      <c r="D2" s="40"/>
      <c r="E2" s="90"/>
      <c r="F2" s="5"/>
      <c r="G2" s="5"/>
      <c r="H2" s="6"/>
      <c r="I2" s="91"/>
      <c r="J2" s="5"/>
      <c r="K2" s="5"/>
      <c r="L2" s="6"/>
    </row>
    <row r="3" spans="1:15" x14ac:dyDescent="0.2">
      <c r="B3" s="31"/>
      <c r="C3" s="7"/>
      <c r="D3" s="3" t="s">
        <v>1</v>
      </c>
      <c r="E3" s="92"/>
      <c r="F3" s="9" t="s">
        <v>150</v>
      </c>
      <c r="G3" s="9" t="s">
        <v>149</v>
      </c>
      <c r="H3" s="10" t="s">
        <v>148</v>
      </c>
      <c r="I3" s="93"/>
      <c r="J3" s="9" t="s">
        <v>2</v>
      </c>
      <c r="K3" s="9" t="s">
        <v>3</v>
      </c>
      <c r="L3" s="10" t="s">
        <v>181</v>
      </c>
    </row>
    <row r="4" spans="1:15" x14ac:dyDescent="0.2">
      <c r="B4" s="31"/>
      <c r="C4" s="7"/>
      <c r="D4" s="105" t="s">
        <v>4</v>
      </c>
      <c r="E4" s="106"/>
      <c r="F4" s="107"/>
      <c r="G4" s="107"/>
      <c r="H4" s="108"/>
      <c r="I4" s="95"/>
      <c r="J4" s="107"/>
      <c r="K4" s="107"/>
      <c r="L4" s="108"/>
    </row>
    <row r="5" spans="1:15" ht="15" x14ac:dyDescent="0.2">
      <c r="B5" s="31"/>
      <c r="C5" s="3"/>
      <c r="D5" s="117" t="s">
        <v>213</v>
      </c>
      <c r="E5" s="118"/>
      <c r="F5" s="119"/>
      <c r="G5" s="119"/>
      <c r="H5" s="120"/>
      <c r="I5" s="95"/>
      <c r="J5" s="119"/>
      <c r="K5" s="119"/>
      <c r="L5" s="120"/>
    </row>
    <row r="6" spans="1:15" x14ac:dyDescent="0.2">
      <c r="A6" s="172"/>
      <c r="B6" s="31"/>
      <c r="C6" s="3"/>
      <c r="D6" s="8" t="s">
        <v>6</v>
      </c>
      <c r="E6" s="96"/>
      <c r="F6" s="18">
        <f>F22+F14+F30+F38+F46+F54</f>
        <v>3240</v>
      </c>
      <c r="G6" s="18">
        <f>G22+G14+G30+G38+G46+G54</f>
        <v>4246</v>
      </c>
      <c r="H6" s="18">
        <f>H22+H14+H30+H38+H46+H54</f>
        <v>4834</v>
      </c>
      <c r="I6" s="98"/>
      <c r="J6" s="18">
        <f>J22+J14+J30+J38+J46+J54</f>
        <v>7573</v>
      </c>
      <c r="K6" s="18">
        <f>K22+K14+K30+K38+K46+K54</f>
        <v>9124</v>
      </c>
      <c r="L6" s="97">
        <f>L22+L14+L30+L38+L46+L54</f>
        <v>10349</v>
      </c>
      <c r="M6" s="1"/>
    </row>
    <row r="7" spans="1:15" x14ac:dyDescent="0.2">
      <c r="A7" s="172"/>
      <c r="B7" s="31"/>
      <c r="C7" s="3"/>
      <c r="D7" s="15" t="s">
        <v>7</v>
      </c>
      <c r="E7" s="99"/>
      <c r="F7" s="76">
        <v>0.46</v>
      </c>
      <c r="G7" s="76">
        <f>G6/F6-1</f>
        <v>0.31049382716049378</v>
      </c>
      <c r="H7" s="76">
        <f>H6/G6-1</f>
        <v>0.13848327837965146</v>
      </c>
      <c r="I7" s="101"/>
      <c r="J7" s="76">
        <v>0.46</v>
      </c>
      <c r="K7" s="76">
        <f>K6/J6-1</f>
        <v>0.20480654958404854</v>
      </c>
      <c r="L7" s="100">
        <f>L6/K6-1</f>
        <v>0.13426128890837341</v>
      </c>
      <c r="M7" s="1"/>
    </row>
    <row r="8" spans="1:15" x14ac:dyDescent="0.2">
      <c r="A8" s="172"/>
      <c r="B8" s="31"/>
      <c r="C8" s="3"/>
      <c r="D8" s="15" t="s">
        <v>8</v>
      </c>
      <c r="E8" s="99"/>
      <c r="F8" s="76">
        <v>0.37</v>
      </c>
      <c r="G8" s="76">
        <v>0.33</v>
      </c>
      <c r="H8" s="100">
        <v>0.18</v>
      </c>
      <c r="I8" s="101"/>
      <c r="J8" s="76">
        <v>0.36</v>
      </c>
      <c r="K8" s="76">
        <v>0.28000000000000003</v>
      </c>
      <c r="L8" s="100">
        <v>0.17</v>
      </c>
      <c r="M8" s="1"/>
    </row>
    <row r="9" spans="1:15" x14ac:dyDescent="0.2">
      <c r="A9" s="172"/>
      <c r="B9" s="31"/>
      <c r="C9" s="3"/>
      <c r="D9" s="8" t="s">
        <v>9</v>
      </c>
      <c r="E9" s="96"/>
      <c r="F9" s="18">
        <f>F25+F17+F33+F41+F49+F57</f>
        <v>-355</v>
      </c>
      <c r="G9" s="18">
        <f>G25+G17+G33+G41+G49+G57</f>
        <v>-700</v>
      </c>
      <c r="H9" s="18">
        <f>H25+H17+H33+H41+H49+H57</f>
        <v>-117</v>
      </c>
      <c r="I9" s="98"/>
      <c r="J9" s="18">
        <f>J25+J17+J33+J41+J49+J57</f>
        <v>-921</v>
      </c>
      <c r="K9" s="18">
        <f>K25+K17+K33+K41+K49+K57</f>
        <v>-1082</v>
      </c>
      <c r="L9" s="97">
        <f>L25+L17+L33+L41+L49+L57</f>
        <v>-29</v>
      </c>
    </row>
    <row r="10" spans="1:15" x14ac:dyDescent="0.2">
      <c r="A10" s="172"/>
      <c r="B10" s="31"/>
      <c r="C10" s="3"/>
      <c r="D10" s="15" t="s">
        <v>10</v>
      </c>
      <c r="E10" s="99"/>
      <c r="F10" s="76">
        <f>F9/F6</f>
        <v>-0.1095679012345679</v>
      </c>
      <c r="G10" s="76">
        <f>G9/G6</f>
        <v>-0.16486104569006124</v>
      </c>
      <c r="H10" s="76">
        <f>H9/H6</f>
        <v>-2.4203558129913115E-2</v>
      </c>
      <c r="I10" s="101"/>
      <c r="J10" s="76">
        <f>J9/J6</f>
        <v>-0.12161626832166909</v>
      </c>
      <c r="K10" s="76">
        <f>K9/K6</f>
        <v>-0.1185883384480491</v>
      </c>
      <c r="L10" s="100">
        <f>L9/L6</f>
        <v>-2.8022031114117306E-3</v>
      </c>
      <c r="M10" s="1"/>
    </row>
    <row r="11" spans="1:15" x14ac:dyDescent="0.2">
      <c r="A11" s="172"/>
      <c r="B11" s="31"/>
      <c r="C11" s="3"/>
      <c r="D11" s="8" t="s">
        <v>11</v>
      </c>
      <c r="E11" s="96"/>
      <c r="F11" s="18">
        <f>F27+F19+F35+F43+F51+F59</f>
        <v>-431</v>
      </c>
      <c r="G11" s="18">
        <f>G27+G19+G35+G43+G51+G59</f>
        <v>-805</v>
      </c>
      <c r="H11" s="18">
        <f>H27+H19+H35+H43+H51+H59</f>
        <v>-246</v>
      </c>
      <c r="I11" s="98"/>
      <c r="J11" s="18">
        <f>J27+J19+J35+J43+J51+J59</f>
        <v>-1099</v>
      </c>
      <c r="K11" s="18">
        <f>K27+K19+K35+K43+K51+K59</f>
        <v>-1306</v>
      </c>
      <c r="L11" s="97">
        <f>L27+L19+L35+L43+L51+L59</f>
        <v>-275</v>
      </c>
      <c r="N11" s="129"/>
      <c r="O11" s="129"/>
    </row>
    <row r="12" spans="1:15" x14ac:dyDescent="0.2">
      <c r="A12" s="172"/>
      <c r="B12" s="31"/>
      <c r="C12" s="3"/>
      <c r="D12" s="15" t="s">
        <v>12</v>
      </c>
      <c r="E12" s="99"/>
      <c r="F12" s="76">
        <f>F11/F6</f>
        <v>-0.13302469135802469</v>
      </c>
      <c r="G12" s="76">
        <f>G11/G6</f>
        <v>-0.18959020254357042</v>
      </c>
      <c r="H12" s="76">
        <f>H11/H6</f>
        <v>-5.0889532478278855E-2</v>
      </c>
      <c r="I12" s="101"/>
      <c r="J12" s="76">
        <f>J11/J6</f>
        <v>-0.1451208239799287</v>
      </c>
      <c r="K12" s="76">
        <f>K11/K6</f>
        <v>-0.14313897413415169</v>
      </c>
      <c r="L12" s="100">
        <f>L11/L6</f>
        <v>-2.6572615711662962E-2</v>
      </c>
      <c r="M12" s="1"/>
    </row>
    <row r="13" spans="1:15" ht="15" x14ac:dyDescent="0.2">
      <c r="A13" s="172"/>
      <c r="B13" s="31"/>
      <c r="C13" s="3"/>
      <c r="D13" s="114" t="s">
        <v>214</v>
      </c>
      <c r="E13" s="94"/>
      <c r="F13" s="12"/>
      <c r="G13" s="12"/>
      <c r="H13" s="14"/>
      <c r="I13" s="95"/>
      <c r="J13" s="12"/>
      <c r="K13" s="12"/>
      <c r="L13" s="14"/>
    </row>
    <row r="14" spans="1:15" x14ac:dyDescent="0.2">
      <c r="A14" s="172"/>
      <c r="B14" s="31"/>
      <c r="C14" s="3"/>
      <c r="D14" s="115" t="s">
        <v>6</v>
      </c>
      <c r="E14" s="96"/>
      <c r="F14" s="18">
        <f>'Food Delivery'!F80</f>
        <v>1261</v>
      </c>
      <c r="G14" s="18">
        <f>'Food Delivery'!G80</f>
        <v>1911</v>
      </c>
      <c r="H14" s="18">
        <f>'Food Delivery'!H80</f>
        <v>2339</v>
      </c>
      <c r="I14" s="98"/>
      <c r="J14" s="18">
        <f>'Food Delivery'!J80</f>
        <v>2992</v>
      </c>
      <c r="K14" s="18">
        <f>'Food Delivery'!K80</f>
        <v>4203</v>
      </c>
      <c r="L14" s="97">
        <f>'Food Delivery'!L80</f>
        <v>4864</v>
      </c>
    </row>
    <row r="15" spans="1:15" x14ac:dyDescent="0.2">
      <c r="A15" s="172"/>
      <c r="B15" s="31"/>
      <c r="C15" s="3"/>
      <c r="D15" s="116" t="s">
        <v>7</v>
      </c>
      <c r="E15" s="99"/>
      <c r="F15" s="76">
        <v>1.07</v>
      </c>
      <c r="G15" s="76">
        <f>G14/F14-1</f>
        <v>0.51546391752577314</v>
      </c>
      <c r="H15" s="76">
        <f>H14/G14-1</f>
        <v>0.22396650968079546</v>
      </c>
      <c r="I15" s="101"/>
      <c r="J15" s="76">
        <v>1.01</v>
      </c>
      <c r="K15" s="76">
        <f>K14/J14-1</f>
        <v>0.40474598930481287</v>
      </c>
      <c r="L15" s="100">
        <f>L14/K14-1</f>
        <v>0.15726861765405653</v>
      </c>
    </row>
    <row r="16" spans="1:15" x14ac:dyDescent="0.2">
      <c r="A16" s="172"/>
      <c r="B16" s="31"/>
      <c r="C16" s="3"/>
      <c r="D16" s="116" t="s">
        <v>8</v>
      </c>
      <c r="E16" s="99"/>
      <c r="F16" s="76">
        <f>'Food Delivery'!F82</f>
        <v>0.86</v>
      </c>
      <c r="G16" s="76">
        <f>'Food Delivery'!G82</f>
        <v>0.52083333333333337</v>
      </c>
      <c r="H16" s="76">
        <f>'Food Delivery'!H82</f>
        <v>0.23</v>
      </c>
      <c r="I16" s="101"/>
      <c r="J16" s="76">
        <f>'Food Delivery'!J82</f>
        <v>0.77</v>
      </c>
      <c r="K16" s="76">
        <f>'Food Delivery'!K82</f>
        <v>0.44</v>
      </c>
      <c r="L16" s="100">
        <f>'Food Delivery'!L82</f>
        <v>0.19</v>
      </c>
    </row>
    <row r="17" spans="1:13" x14ac:dyDescent="0.2">
      <c r="A17" s="172"/>
      <c r="B17" s="31"/>
      <c r="C17" s="3"/>
      <c r="D17" s="115" t="s">
        <v>9</v>
      </c>
      <c r="E17" s="96"/>
      <c r="F17" s="18">
        <v>-281</v>
      </c>
      <c r="G17" s="18">
        <v>-333</v>
      </c>
      <c r="H17" s="18">
        <v>-86</v>
      </c>
      <c r="I17" s="98"/>
      <c r="J17" s="18">
        <v>-651</v>
      </c>
      <c r="K17" s="18">
        <v>-545</v>
      </c>
      <c r="L17" s="97">
        <v>-35</v>
      </c>
    </row>
    <row r="18" spans="1:13" x14ac:dyDescent="0.2">
      <c r="A18" s="172"/>
      <c r="B18" s="31"/>
      <c r="C18" s="3"/>
      <c r="D18" s="116" t="s">
        <v>10</v>
      </c>
      <c r="E18" s="99"/>
      <c r="F18" s="76">
        <f>F17/F14</f>
        <v>-0.22283901665344966</v>
      </c>
      <c r="G18" s="76">
        <f>G17/G14</f>
        <v>-0.17425431711145997</v>
      </c>
      <c r="H18" s="76">
        <f>H17/H14</f>
        <v>-3.6767849508336899E-2</v>
      </c>
      <c r="I18" s="101"/>
      <c r="J18" s="76">
        <f>J17/J14</f>
        <v>-0.21758021390374332</v>
      </c>
      <c r="K18" s="76">
        <f>K17/K14</f>
        <v>-0.12966928384487272</v>
      </c>
      <c r="L18" s="100">
        <f>L17/L14</f>
        <v>-7.1957236842105261E-3</v>
      </c>
    </row>
    <row r="19" spans="1:13" x14ac:dyDescent="0.2">
      <c r="A19" s="172"/>
      <c r="B19" s="31"/>
      <c r="C19" s="3"/>
      <c r="D19" s="115" t="s">
        <v>11</v>
      </c>
      <c r="E19" s="96"/>
      <c r="F19" s="18">
        <f>'Food Delivery'!F83</f>
        <v>-312</v>
      </c>
      <c r="G19" s="18">
        <f>'Food Delivery'!G83</f>
        <v>-381</v>
      </c>
      <c r="H19" s="18">
        <f>'Food Delivery'!H83</f>
        <v>-155</v>
      </c>
      <c r="I19" s="98"/>
      <c r="J19" s="18">
        <f>'Food Delivery'!J83</f>
        <v>-724</v>
      </c>
      <c r="K19" s="18">
        <f>'Food Delivery'!K83</f>
        <v>-649</v>
      </c>
      <c r="L19" s="97">
        <f>'Food Delivery'!L83</f>
        <v>-158</v>
      </c>
    </row>
    <row r="20" spans="1:13" x14ac:dyDescent="0.2">
      <c r="A20" s="172"/>
      <c r="B20" s="31"/>
      <c r="C20" s="3"/>
      <c r="D20" s="116" t="s">
        <v>12</v>
      </c>
      <c r="E20" s="99"/>
      <c r="F20" s="76">
        <f>F19/F14</f>
        <v>-0.24742268041237114</v>
      </c>
      <c r="G20" s="76">
        <f>G19/G14</f>
        <v>-0.19937205651491366</v>
      </c>
      <c r="H20" s="76">
        <f>H19/H14</f>
        <v>-6.6267635741769984E-2</v>
      </c>
      <c r="I20" s="101"/>
      <c r="J20" s="76">
        <f>J19/J14</f>
        <v>-0.24197860962566844</v>
      </c>
      <c r="K20" s="76">
        <f>K19/K14</f>
        <v>-0.15441351415655485</v>
      </c>
      <c r="L20" s="100">
        <f>L19/L14</f>
        <v>-3.2483552631578948E-2</v>
      </c>
    </row>
    <row r="21" spans="1:13" x14ac:dyDescent="0.2">
      <c r="A21" s="172"/>
      <c r="B21" s="31"/>
      <c r="C21" s="3"/>
      <c r="D21" s="114" t="s">
        <v>48</v>
      </c>
      <c r="E21" s="94"/>
      <c r="F21" s="12"/>
      <c r="G21" s="12"/>
      <c r="H21" s="14"/>
      <c r="I21" s="95"/>
      <c r="J21" s="12"/>
      <c r="K21" s="12"/>
      <c r="L21" s="14"/>
      <c r="M21" s="1"/>
    </row>
    <row r="22" spans="1:13" x14ac:dyDescent="0.2">
      <c r="A22" s="172"/>
      <c r="B22" s="31"/>
      <c r="C22" s="3"/>
      <c r="D22" s="115" t="s">
        <v>6</v>
      </c>
      <c r="E22" s="96"/>
      <c r="F22" s="18">
        <f>Classifieds!F40</f>
        <v>370</v>
      </c>
      <c r="G22" s="18">
        <f>Classifieds!G40</f>
        <v>368</v>
      </c>
      <c r="H22" s="18">
        <f>Classifieds!H40</f>
        <v>466</v>
      </c>
      <c r="I22" s="98"/>
      <c r="J22" s="18">
        <f>Classifieds!J40</f>
        <v>723</v>
      </c>
      <c r="K22" s="18">
        <f>Classifieds!K40</f>
        <v>755</v>
      </c>
      <c r="L22" s="97">
        <f>Classifieds!L40</f>
        <v>951</v>
      </c>
      <c r="M22" s="1"/>
    </row>
    <row r="23" spans="1:13" x14ac:dyDescent="0.2">
      <c r="A23" s="172"/>
      <c r="B23" s="31"/>
      <c r="C23" s="3"/>
      <c r="D23" s="116" t="s">
        <v>7</v>
      </c>
      <c r="E23" s="99"/>
      <c r="F23" s="76">
        <v>0.53</v>
      </c>
      <c r="G23" s="76">
        <f>G22/F22-1</f>
        <v>-5.4054054054053502E-3</v>
      </c>
      <c r="H23" s="76">
        <f>H22/G22-1</f>
        <v>0.26630434782608692</v>
      </c>
      <c r="I23" s="101"/>
      <c r="J23" s="76">
        <v>0.3</v>
      </c>
      <c r="K23" s="76">
        <f>K22/J22-1</f>
        <v>4.4260027662517354E-2</v>
      </c>
      <c r="L23" s="100">
        <f>L22/K22-1</f>
        <v>0.25960264900662255</v>
      </c>
      <c r="M23" s="1"/>
    </row>
    <row r="24" spans="1:13" x14ac:dyDescent="0.2">
      <c r="A24" s="172"/>
      <c r="B24" s="31"/>
      <c r="C24" s="3"/>
      <c r="D24" s="116" t="s">
        <v>8</v>
      </c>
      <c r="E24" s="99"/>
      <c r="F24" s="76">
        <f>Classifieds!F42</f>
        <v>0.27</v>
      </c>
      <c r="G24" s="76">
        <f>Classifieds!G42</f>
        <v>0.2</v>
      </c>
      <c r="H24" s="76">
        <f>Classifieds!H42</f>
        <v>0.23</v>
      </c>
      <c r="I24" s="101"/>
      <c r="J24" s="76">
        <f>Classifieds!J42</f>
        <v>0.24</v>
      </c>
      <c r="K24" s="76">
        <f>Classifieds!K42</f>
        <v>0.19</v>
      </c>
      <c r="L24" s="100">
        <f>Classifieds!L42</f>
        <v>0.19</v>
      </c>
      <c r="M24" s="1"/>
    </row>
    <row r="25" spans="1:13" x14ac:dyDescent="0.2">
      <c r="A25" s="172"/>
      <c r="B25" s="31"/>
      <c r="C25" s="3"/>
      <c r="D25" s="115" t="s">
        <v>9</v>
      </c>
      <c r="E25" s="96"/>
      <c r="F25" s="18">
        <v>62</v>
      </c>
      <c r="G25" s="18">
        <v>46</v>
      </c>
      <c r="H25" s="97">
        <v>122</v>
      </c>
      <c r="I25" s="98"/>
      <c r="J25" s="18">
        <v>64</v>
      </c>
      <c r="K25" s="18">
        <v>74</v>
      </c>
      <c r="L25" s="97">
        <v>211</v>
      </c>
    </row>
    <row r="26" spans="1:13" x14ac:dyDescent="0.2">
      <c r="A26" s="172"/>
      <c r="B26" s="31"/>
      <c r="C26" s="3"/>
      <c r="D26" s="116" t="s">
        <v>10</v>
      </c>
      <c r="E26" s="99"/>
      <c r="F26" s="76">
        <f>F25/F22</f>
        <v>0.16756756756756758</v>
      </c>
      <c r="G26" s="76">
        <f>G25/G22</f>
        <v>0.125</v>
      </c>
      <c r="H26" s="76">
        <f>H25/H22</f>
        <v>0.26180257510729615</v>
      </c>
      <c r="I26" s="101"/>
      <c r="J26" s="76">
        <f>J25/J22</f>
        <v>8.8520055325034583E-2</v>
      </c>
      <c r="K26" s="76">
        <f>K25/K22</f>
        <v>9.8013245033112581E-2</v>
      </c>
      <c r="L26" s="100">
        <f>L25/L22</f>
        <v>0.22187171398527866</v>
      </c>
      <c r="M26" s="1"/>
    </row>
    <row r="27" spans="1:13" x14ac:dyDescent="0.2">
      <c r="A27" s="172"/>
      <c r="B27" s="31"/>
      <c r="C27" s="3"/>
      <c r="D27" s="115" t="s">
        <v>11</v>
      </c>
      <c r="E27" s="96"/>
      <c r="F27" s="18">
        <f>Classifieds!F43</f>
        <v>49</v>
      </c>
      <c r="G27" s="18">
        <f>Classifieds!G43</f>
        <v>33</v>
      </c>
      <c r="H27" s="18">
        <f>Classifieds!H43</f>
        <v>110</v>
      </c>
      <c r="I27" s="98"/>
      <c r="J27" s="18">
        <f>Classifieds!J43</f>
        <v>37</v>
      </c>
      <c r="K27" s="18">
        <f>Classifieds!K43</f>
        <v>47</v>
      </c>
      <c r="L27" s="97">
        <f>Classifieds!L43</f>
        <v>187</v>
      </c>
    </row>
    <row r="28" spans="1:13" x14ac:dyDescent="0.2">
      <c r="A28" s="172"/>
      <c r="B28" s="31"/>
      <c r="C28" s="3"/>
      <c r="D28" s="116" t="s">
        <v>12</v>
      </c>
      <c r="E28" s="99"/>
      <c r="F28" s="76">
        <f>F27/F22</f>
        <v>0.13243243243243244</v>
      </c>
      <c r="G28" s="76">
        <f>G27/G22</f>
        <v>8.9673913043478257E-2</v>
      </c>
      <c r="H28" s="76">
        <f>H27/H22</f>
        <v>0.23605150214592274</v>
      </c>
      <c r="I28" s="101"/>
      <c r="J28" s="76">
        <f>J27/J22</f>
        <v>5.1175656984785614E-2</v>
      </c>
      <c r="K28" s="76">
        <f>K27/K22</f>
        <v>6.225165562913907E-2</v>
      </c>
      <c r="L28" s="100">
        <f>L27/L22</f>
        <v>0.19663512092534174</v>
      </c>
      <c r="M28" s="1"/>
    </row>
    <row r="29" spans="1:13" x14ac:dyDescent="0.2">
      <c r="A29" s="172"/>
      <c r="B29" s="31"/>
      <c r="C29" s="3"/>
      <c r="D29" s="114" t="s">
        <v>14</v>
      </c>
      <c r="E29" s="94"/>
      <c r="F29" s="12"/>
      <c r="G29" s="12"/>
      <c r="H29" s="14"/>
      <c r="I29" s="95"/>
      <c r="J29" s="12"/>
      <c r="K29" s="12"/>
      <c r="L29" s="14"/>
    </row>
    <row r="30" spans="1:13" ht="15.6" customHeight="1" x14ac:dyDescent="0.2">
      <c r="A30" s="172"/>
      <c r="B30" s="31"/>
      <c r="C30" s="3"/>
      <c r="D30" s="115" t="s">
        <v>6</v>
      </c>
      <c r="E30" s="102"/>
      <c r="F30" s="18">
        <f>'Payments &amp; Fintech'!F87</f>
        <v>359</v>
      </c>
      <c r="G30" s="18">
        <f>'Payments &amp; Fintech'!G87</f>
        <v>480</v>
      </c>
      <c r="H30" s="18">
        <f>'Payments &amp; Fintech'!H87</f>
        <v>591</v>
      </c>
      <c r="I30" s="98"/>
      <c r="J30" s="18">
        <f>'Payments &amp; Fintech'!J87</f>
        <v>796</v>
      </c>
      <c r="K30" s="18">
        <f>'Payments &amp; Fintech'!K87</f>
        <v>1052</v>
      </c>
      <c r="L30" s="97">
        <f>'Payments &amp; Fintech'!L87</f>
        <v>1305</v>
      </c>
    </row>
    <row r="31" spans="1:13" x14ac:dyDescent="0.2">
      <c r="A31" s="172"/>
      <c r="B31" s="31"/>
      <c r="C31" s="3"/>
      <c r="D31" s="116" t="s">
        <v>7</v>
      </c>
      <c r="E31" s="102"/>
      <c r="F31" s="76">
        <v>0.42</v>
      </c>
      <c r="G31" s="76">
        <f>G30/F30-1</f>
        <v>0.3370473537604457</v>
      </c>
      <c r="H31" s="76">
        <f>H30/G30-1</f>
        <v>0.23124999999999996</v>
      </c>
      <c r="I31" s="101"/>
      <c r="J31" s="76">
        <v>0.38</v>
      </c>
      <c r="K31" s="76">
        <f>K30/J30-1</f>
        <v>0.32160804020100509</v>
      </c>
      <c r="L31" s="100">
        <f>L30/K30-1</f>
        <v>0.24049429657794685</v>
      </c>
    </row>
    <row r="32" spans="1:13" x14ac:dyDescent="0.2">
      <c r="A32" s="172"/>
      <c r="B32" s="31"/>
      <c r="C32" s="3"/>
      <c r="D32" s="116" t="s">
        <v>8</v>
      </c>
      <c r="E32" s="102"/>
      <c r="F32" s="76">
        <f>'Payments &amp; Fintech'!F89</f>
        <v>0.44</v>
      </c>
      <c r="G32" s="76">
        <f>'Payments &amp; Fintech'!G89</f>
        <v>0.5533707865168539</v>
      </c>
      <c r="H32" s="76">
        <f>'Payments &amp; Fintech'!H89</f>
        <v>0.34</v>
      </c>
      <c r="I32" s="101"/>
      <c r="J32" s="76">
        <f>'Payments &amp; Fintech'!J89</f>
        <v>0.45</v>
      </c>
      <c r="K32" s="76">
        <f>'Payments &amp; Fintech'!K89</f>
        <v>0.51</v>
      </c>
      <c r="L32" s="100">
        <f>'Payments &amp; Fintech'!L89</f>
        <v>0.39</v>
      </c>
    </row>
    <row r="33" spans="1:12" x14ac:dyDescent="0.2">
      <c r="A33" s="172"/>
      <c r="B33" s="31"/>
      <c r="C33" s="3"/>
      <c r="D33" s="115" t="s">
        <v>9</v>
      </c>
      <c r="E33" s="102"/>
      <c r="F33" s="18">
        <v>-27</v>
      </c>
      <c r="G33" s="18">
        <v>-93</v>
      </c>
      <c r="H33" s="18">
        <v>-28</v>
      </c>
      <c r="I33" s="98"/>
      <c r="J33" s="18">
        <v>-52</v>
      </c>
      <c r="K33" s="18">
        <v>-108</v>
      </c>
      <c r="L33" s="97">
        <v>-49</v>
      </c>
    </row>
    <row r="34" spans="1:12" x14ac:dyDescent="0.2">
      <c r="A34" s="172"/>
      <c r="B34" s="31"/>
      <c r="C34" s="3"/>
      <c r="D34" s="116" t="s">
        <v>10</v>
      </c>
      <c r="E34" s="102"/>
      <c r="F34" s="76">
        <f>F33/F30</f>
        <v>-7.5208913649025072E-2</v>
      </c>
      <c r="G34" s="76">
        <f>G33/G30</f>
        <v>-0.19375000000000001</v>
      </c>
      <c r="H34" s="76">
        <f>H33/H30</f>
        <v>-4.7377326565143825E-2</v>
      </c>
      <c r="I34" s="101"/>
      <c r="J34" s="76">
        <f>J33/J30</f>
        <v>-6.5326633165829151E-2</v>
      </c>
      <c r="K34" s="76">
        <f>K33/K30</f>
        <v>-0.10266159695817491</v>
      </c>
      <c r="L34" s="100">
        <f>L33/L30</f>
        <v>-3.7547892720306515E-2</v>
      </c>
    </row>
    <row r="35" spans="1:12" x14ac:dyDescent="0.2">
      <c r="A35" s="172"/>
      <c r="B35" s="31"/>
      <c r="C35" s="3"/>
      <c r="D35" s="115" t="s">
        <v>11</v>
      </c>
      <c r="E35" s="102"/>
      <c r="F35" s="18">
        <f>'Payments &amp; Fintech'!F90</f>
        <v>-31</v>
      </c>
      <c r="G35" s="18">
        <f>'Payments &amp; Fintech'!G90</f>
        <v>-97</v>
      </c>
      <c r="H35" s="18">
        <f>'Payments &amp; Fintech'!H90</f>
        <v>-34</v>
      </c>
      <c r="I35" s="98"/>
      <c r="J35" s="18">
        <f>'Payments &amp; Fintech'!J90</f>
        <v>-60</v>
      </c>
      <c r="K35" s="18">
        <f>'Payments &amp; Fintech'!K90</f>
        <v>-116</v>
      </c>
      <c r="L35" s="97">
        <f>'Payments &amp; Fintech'!L90</f>
        <v>-59</v>
      </c>
    </row>
    <row r="36" spans="1:12" x14ac:dyDescent="0.2">
      <c r="A36" s="172"/>
      <c r="B36" s="31"/>
      <c r="C36" s="3"/>
      <c r="D36" s="116" t="s">
        <v>12</v>
      </c>
      <c r="E36" s="102"/>
      <c r="F36" s="76">
        <f>F35/F30</f>
        <v>-8.6350974930362118E-2</v>
      </c>
      <c r="G36" s="76">
        <f>G35/G30</f>
        <v>-0.20208333333333334</v>
      </c>
      <c r="H36" s="76">
        <f>H35/H30</f>
        <v>-5.7529610829103212E-2</v>
      </c>
      <c r="I36" s="101"/>
      <c r="J36" s="76">
        <f>J35/J30</f>
        <v>-7.5376884422110546E-2</v>
      </c>
      <c r="K36" s="76">
        <f>K35/K30</f>
        <v>-0.11026615969581749</v>
      </c>
      <c r="L36" s="100">
        <f>L35/L30</f>
        <v>-4.5210727969348656E-2</v>
      </c>
    </row>
    <row r="37" spans="1:12" x14ac:dyDescent="0.2">
      <c r="A37" s="172"/>
      <c r="B37" s="31"/>
      <c r="C37" s="3"/>
      <c r="D37" s="114" t="s">
        <v>15</v>
      </c>
      <c r="E37" s="94"/>
      <c r="F37" s="12"/>
      <c r="G37" s="12"/>
      <c r="H37" s="14"/>
      <c r="I37" s="95"/>
      <c r="J37" s="12"/>
      <c r="K37" s="12"/>
      <c r="L37" s="14"/>
    </row>
    <row r="38" spans="1:12" x14ac:dyDescent="0.2">
      <c r="A38" s="172"/>
      <c r="B38" s="31"/>
      <c r="C38" s="3"/>
      <c r="D38" s="115" t="s">
        <v>6</v>
      </c>
      <c r="E38" s="102"/>
      <c r="F38" s="18">
        <f>Edtech!F48</f>
        <v>120</v>
      </c>
      <c r="G38" s="18">
        <f>Edtech!G48</f>
        <v>334</v>
      </c>
      <c r="H38" s="18">
        <f>Edtech!H48</f>
        <v>211</v>
      </c>
      <c r="I38" s="98"/>
      <c r="J38" s="18">
        <f>Edtech!J48</f>
        <v>425</v>
      </c>
      <c r="K38" s="18">
        <f>Edtech!K48</f>
        <v>545</v>
      </c>
      <c r="L38" s="97">
        <f>Edtech!L48</f>
        <v>444</v>
      </c>
    </row>
    <row r="39" spans="1:12" x14ac:dyDescent="0.2">
      <c r="A39" s="172"/>
      <c r="B39" s="31"/>
      <c r="C39" s="3"/>
      <c r="D39" s="116" t="s">
        <v>7</v>
      </c>
      <c r="E39" s="102"/>
      <c r="F39" s="76">
        <v>1.35</v>
      </c>
      <c r="G39" s="76">
        <f>G38/F38-1</f>
        <v>1.7833333333333332</v>
      </c>
      <c r="H39" s="76">
        <f>H38/G38-1</f>
        <v>-0.36826347305389218</v>
      </c>
      <c r="I39" s="101"/>
      <c r="J39" s="16">
        <v>2.7</v>
      </c>
      <c r="K39" s="16">
        <f>K38/J38-1</f>
        <v>0.2823529411764707</v>
      </c>
      <c r="L39" s="100">
        <f>L38/K38-1</f>
        <v>-0.18532110091743115</v>
      </c>
    </row>
    <row r="40" spans="1:12" x14ac:dyDescent="0.2">
      <c r="A40" s="172"/>
      <c r="B40" s="31"/>
      <c r="C40" s="3"/>
      <c r="D40" s="116" t="s">
        <v>8</v>
      </c>
      <c r="E40" s="102"/>
      <c r="F40" s="76">
        <f>Edtech!F50</f>
        <v>0.51</v>
      </c>
      <c r="G40" s="76">
        <f>Edtech!G50</f>
        <v>0.38</v>
      </c>
      <c r="H40" s="76">
        <f>Edtech!H50</f>
        <v>0.09</v>
      </c>
      <c r="I40" s="101"/>
      <c r="J40" s="16">
        <f>Edtech!J50</f>
        <v>0.55038759689922478</v>
      </c>
      <c r="K40" s="16">
        <f>Edtech!K50</f>
        <v>0.18</v>
      </c>
      <c r="L40" s="100">
        <f>Edtech!L50</f>
        <v>7.0000000000000007E-2</v>
      </c>
    </row>
    <row r="41" spans="1:12" x14ac:dyDescent="0.2">
      <c r="A41" s="172"/>
      <c r="B41" s="31"/>
      <c r="C41" s="3"/>
      <c r="D41" s="115" t="s">
        <v>9</v>
      </c>
      <c r="E41" s="102"/>
      <c r="F41" s="18">
        <v>-42</v>
      </c>
      <c r="G41" s="18">
        <v>-167</v>
      </c>
      <c r="H41" s="18">
        <v>-58</v>
      </c>
      <c r="I41" s="98"/>
      <c r="J41" s="18">
        <v>-100</v>
      </c>
      <c r="K41" s="18">
        <v>-239</v>
      </c>
      <c r="L41" s="97">
        <v>-68</v>
      </c>
    </row>
    <row r="42" spans="1:12" x14ac:dyDescent="0.2">
      <c r="A42" s="172"/>
      <c r="B42" s="31"/>
      <c r="C42" s="3"/>
      <c r="D42" s="116" t="s">
        <v>10</v>
      </c>
      <c r="E42" s="102"/>
      <c r="F42" s="76">
        <f>F41/F38</f>
        <v>-0.35</v>
      </c>
      <c r="G42" s="76">
        <f>G41/G38</f>
        <v>-0.5</v>
      </c>
      <c r="H42" s="76">
        <f>H41/H38</f>
        <v>-0.27488151658767773</v>
      </c>
      <c r="I42" s="101"/>
      <c r="J42" s="76">
        <f>J41/J38</f>
        <v>-0.23529411764705882</v>
      </c>
      <c r="K42" s="76">
        <f>K41/K38</f>
        <v>-0.43853211009174314</v>
      </c>
      <c r="L42" s="100">
        <f>L41/L38</f>
        <v>-0.15315315315315314</v>
      </c>
    </row>
    <row r="43" spans="1:12" x14ac:dyDescent="0.2">
      <c r="A43" s="172"/>
      <c r="B43" s="31"/>
      <c r="C43" s="3"/>
      <c r="D43" s="115" t="s">
        <v>11</v>
      </c>
      <c r="E43" s="102"/>
      <c r="F43" s="18">
        <f>Edtech!F51</f>
        <v>-48</v>
      </c>
      <c r="G43" s="18">
        <f>Edtech!G51</f>
        <v>-178</v>
      </c>
      <c r="H43" s="18">
        <f>Edtech!H51</f>
        <v>-64</v>
      </c>
      <c r="I43" s="98"/>
      <c r="J43" s="18">
        <f>Edtech!J51</f>
        <v>-117</v>
      </c>
      <c r="K43" s="18">
        <f>Edtech!K51</f>
        <v>-258</v>
      </c>
      <c r="L43" s="97">
        <f>Edtech!L51</f>
        <v>-80</v>
      </c>
    </row>
    <row r="44" spans="1:12" x14ac:dyDescent="0.2">
      <c r="A44" s="172"/>
      <c r="B44" s="31"/>
      <c r="C44" s="3"/>
      <c r="D44" s="116" t="s">
        <v>12</v>
      </c>
      <c r="E44" s="102"/>
      <c r="F44" s="76">
        <f>F43/F38</f>
        <v>-0.4</v>
      </c>
      <c r="G44" s="76">
        <f>G43/G38</f>
        <v>-0.53293413173652693</v>
      </c>
      <c r="H44" s="76">
        <f>H43/H38</f>
        <v>-0.30331753554502372</v>
      </c>
      <c r="I44" s="101"/>
      <c r="J44" s="76">
        <f>J43/J38</f>
        <v>-0.2752941176470588</v>
      </c>
      <c r="K44" s="76">
        <f>K43/K38</f>
        <v>-0.47339449541284406</v>
      </c>
      <c r="L44" s="100">
        <f>L43/L38</f>
        <v>-0.18018018018018017</v>
      </c>
    </row>
    <row r="45" spans="1:12" x14ac:dyDescent="0.2">
      <c r="A45" s="172"/>
      <c r="B45" s="31"/>
      <c r="C45" s="3"/>
      <c r="D45" s="114" t="s">
        <v>16</v>
      </c>
      <c r="E45" s="94"/>
      <c r="F45" s="12"/>
      <c r="G45" s="12"/>
      <c r="H45" s="14"/>
      <c r="I45" s="95"/>
      <c r="J45" s="12"/>
      <c r="K45" s="12"/>
      <c r="L45" s="14"/>
    </row>
    <row r="46" spans="1:12" x14ac:dyDescent="0.2">
      <c r="A46" s="172"/>
      <c r="B46" s="31"/>
      <c r="C46" s="3"/>
      <c r="D46" s="115" t="s">
        <v>6</v>
      </c>
      <c r="E46" s="102"/>
      <c r="F46" s="18">
        <f>Etail!F20</f>
        <v>1029</v>
      </c>
      <c r="G46" s="18">
        <f>Etail!G20</f>
        <v>852</v>
      </c>
      <c r="H46" s="18">
        <f>Etail!H20</f>
        <v>948</v>
      </c>
      <c r="I46" s="98"/>
      <c r="J46" s="18">
        <f>Etail!J20</f>
        <v>2259</v>
      </c>
      <c r="K46" s="18">
        <f>Etail!K20</f>
        <v>1953</v>
      </c>
      <c r="L46" s="97">
        <f>Etail!L20</f>
        <v>2229</v>
      </c>
    </row>
    <row r="47" spans="1:12" x14ac:dyDescent="0.2">
      <c r="A47" s="172"/>
      <c r="B47" s="31"/>
      <c r="C47" s="3"/>
      <c r="D47" s="116" t="s">
        <v>7</v>
      </c>
      <c r="E47" s="102"/>
      <c r="F47" s="76">
        <v>7.0000000000000007E-2</v>
      </c>
      <c r="G47" s="76">
        <f>G46/F46-1</f>
        <v>-0.17201166180758021</v>
      </c>
      <c r="H47" s="76">
        <f>H46/G46-1</f>
        <v>0.11267605633802824</v>
      </c>
      <c r="I47" s="101"/>
      <c r="J47" s="76">
        <v>0</v>
      </c>
      <c r="K47" s="76">
        <f>K46/J46-1</f>
        <v>-0.13545816733067728</v>
      </c>
      <c r="L47" s="100">
        <f>L46/K46-1</f>
        <v>0.1413210445468509</v>
      </c>
    </row>
    <row r="48" spans="1:12" x14ac:dyDescent="0.2">
      <c r="A48" s="172"/>
      <c r="B48" s="31"/>
      <c r="C48" s="3"/>
      <c r="D48" s="116" t="s">
        <v>8</v>
      </c>
      <c r="E48" s="102"/>
      <c r="F48" s="76">
        <f>Etail!F22</f>
        <v>0.04</v>
      </c>
      <c r="G48" s="76">
        <f>Etail!G22</f>
        <v>-4.2759961127308066E-2</v>
      </c>
      <c r="H48" s="76">
        <f>Etail!H22</f>
        <v>0.04</v>
      </c>
      <c r="I48" s="101"/>
      <c r="J48" s="76">
        <f>Etail!J22</f>
        <v>0.03</v>
      </c>
      <c r="K48" s="76">
        <f>Etail!K22</f>
        <v>-0.04</v>
      </c>
      <c r="L48" s="100">
        <f>Etail!L22</f>
        <v>0.08</v>
      </c>
    </row>
    <row r="49" spans="1:12" x14ac:dyDescent="0.2">
      <c r="A49" s="172"/>
      <c r="B49" s="31"/>
      <c r="C49" s="3"/>
      <c r="D49" s="115" t="s">
        <v>9</v>
      </c>
      <c r="E49" s="102"/>
      <c r="F49" s="18">
        <v>10</v>
      </c>
      <c r="G49" s="18">
        <v>-14</v>
      </c>
      <c r="H49" s="18">
        <v>3</v>
      </c>
      <c r="I49" s="98"/>
      <c r="J49" s="18">
        <v>12</v>
      </c>
      <c r="K49" s="18">
        <v>-10</v>
      </c>
      <c r="L49" s="97">
        <v>21</v>
      </c>
    </row>
    <row r="50" spans="1:12" x14ac:dyDescent="0.2">
      <c r="A50" s="172"/>
      <c r="B50" s="31"/>
      <c r="C50" s="3"/>
      <c r="D50" s="116" t="s">
        <v>10</v>
      </c>
      <c r="E50" s="102"/>
      <c r="F50" s="76">
        <f>F49/F46</f>
        <v>9.7181729834791061E-3</v>
      </c>
      <c r="G50" s="76">
        <f>G49/G46</f>
        <v>-1.6431924882629109E-2</v>
      </c>
      <c r="H50" s="76">
        <f>H49/H46</f>
        <v>3.1645569620253164E-3</v>
      </c>
      <c r="I50" s="101"/>
      <c r="J50" s="76">
        <f>J49/J46</f>
        <v>5.3120849933598934E-3</v>
      </c>
      <c r="K50" s="76">
        <f>K49/K46</f>
        <v>-5.1203277009728623E-3</v>
      </c>
      <c r="L50" s="100">
        <f>L49/L46</f>
        <v>9.4212651413189772E-3</v>
      </c>
    </row>
    <row r="51" spans="1:12" x14ac:dyDescent="0.2">
      <c r="A51" s="172"/>
      <c r="B51" s="31"/>
      <c r="C51" s="3"/>
      <c r="D51" s="115" t="s">
        <v>11</v>
      </c>
      <c r="E51" s="102"/>
      <c r="F51" s="18">
        <f>Etail!F23</f>
        <v>-11</v>
      </c>
      <c r="G51" s="18">
        <f>Etail!G23</f>
        <v>-38</v>
      </c>
      <c r="H51" s="18">
        <f>Etail!H23</f>
        <v>-25</v>
      </c>
      <c r="I51" s="98"/>
      <c r="J51" s="18">
        <f>Etail!J23</f>
        <v>-35</v>
      </c>
      <c r="K51" s="18">
        <f>Etail!K23</f>
        <v>-63</v>
      </c>
      <c r="L51" s="97">
        <f>Etail!L23</f>
        <v>-36</v>
      </c>
    </row>
    <row r="52" spans="1:12" x14ac:dyDescent="0.2">
      <c r="A52" s="172"/>
      <c r="B52" s="31"/>
      <c r="C52" s="3"/>
      <c r="D52" s="116" t="s">
        <v>12</v>
      </c>
      <c r="E52" s="102"/>
      <c r="F52" s="76">
        <f>F51/F46</f>
        <v>-1.0689990281827016E-2</v>
      </c>
      <c r="G52" s="76">
        <f>G51/G46</f>
        <v>-4.4600938967136149E-2</v>
      </c>
      <c r="H52" s="76">
        <f>H51/H46</f>
        <v>-2.6371308016877638E-2</v>
      </c>
      <c r="I52" s="101"/>
      <c r="J52" s="76">
        <f>J51/J46</f>
        <v>-1.5493581230633024E-2</v>
      </c>
      <c r="K52" s="76">
        <f>K51/K46</f>
        <v>-3.2258064516129031E-2</v>
      </c>
      <c r="L52" s="100">
        <f>L51/L46</f>
        <v>-1.6150740242261104E-2</v>
      </c>
    </row>
    <row r="53" spans="1:12" x14ac:dyDescent="0.2">
      <c r="A53" s="172"/>
      <c r="B53" s="31"/>
      <c r="C53" s="3"/>
      <c r="D53" s="114" t="s">
        <v>33</v>
      </c>
      <c r="E53" s="94"/>
      <c r="F53" s="12"/>
      <c r="G53" s="12"/>
      <c r="H53" s="14"/>
      <c r="I53" s="95"/>
      <c r="J53" s="12"/>
      <c r="K53" s="12"/>
      <c r="L53" s="14"/>
    </row>
    <row r="54" spans="1:12" x14ac:dyDescent="0.2">
      <c r="A54" s="172"/>
      <c r="B54" s="31"/>
      <c r="C54" s="3"/>
      <c r="D54" s="115" t="s">
        <v>6</v>
      </c>
      <c r="E54" s="96"/>
      <c r="F54" s="18">
        <v>101</v>
      </c>
      <c r="G54" s="18">
        <v>301</v>
      </c>
      <c r="H54" s="18">
        <v>279</v>
      </c>
      <c r="I54" s="95"/>
      <c r="J54" s="18">
        <v>378</v>
      </c>
      <c r="K54" s="18">
        <v>616</v>
      </c>
      <c r="L54" s="97">
        <v>556</v>
      </c>
    </row>
    <row r="55" spans="1:12" x14ac:dyDescent="0.2">
      <c r="A55" s="172"/>
      <c r="B55" s="31"/>
      <c r="C55" s="3"/>
      <c r="D55" s="116" t="s">
        <v>7</v>
      </c>
      <c r="E55" s="99"/>
      <c r="F55" s="76">
        <v>-0.01</v>
      </c>
      <c r="G55" s="76">
        <f>G54/F54-1</f>
        <v>1.9801980198019802</v>
      </c>
      <c r="H55" s="76">
        <f>H54/G54-1</f>
        <v>-7.3089700996677776E-2</v>
      </c>
      <c r="I55" s="95"/>
      <c r="J55" s="76">
        <v>0.86</v>
      </c>
      <c r="K55" s="76">
        <f>K54/J54-1</f>
        <v>0.62962962962962954</v>
      </c>
      <c r="L55" s="100">
        <f>L54/K54-1</f>
        <v>-9.740259740259738E-2</v>
      </c>
    </row>
    <row r="56" spans="1:12" x14ac:dyDescent="0.2">
      <c r="A56" s="172"/>
      <c r="B56" s="31"/>
      <c r="C56" s="3"/>
      <c r="D56" s="116" t="s">
        <v>8</v>
      </c>
      <c r="E56" s="99"/>
      <c r="F56" s="76">
        <v>0.82</v>
      </c>
      <c r="G56" s="76">
        <v>1.17</v>
      </c>
      <c r="H56" s="76">
        <v>-0.05</v>
      </c>
      <c r="I56" s="95"/>
      <c r="J56" s="76">
        <v>1.41</v>
      </c>
      <c r="K56" s="76">
        <v>0.67</v>
      </c>
      <c r="L56" s="100">
        <v>-0.06</v>
      </c>
    </row>
    <row r="57" spans="1:12" x14ac:dyDescent="0.2">
      <c r="A57" s="172"/>
      <c r="B57" s="31"/>
      <c r="C57" s="3"/>
      <c r="D57" s="115" t="s">
        <v>9</v>
      </c>
      <c r="E57" s="96"/>
      <c r="F57" s="18">
        <v>-77</v>
      </c>
      <c r="G57" s="18">
        <v>-139</v>
      </c>
      <c r="H57" s="18">
        <v>-70</v>
      </c>
      <c r="I57" s="95"/>
      <c r="J57" s="18">
        <v>-194</v>
      </c>
      <c r="K57" s="18">
        <v>-254</v>
      </c>
      <c r="L57" s="97">
        <v>-109</v>
      </c>
    </row>
    <row r="58" spans="1:12" x14ac:dyDescent="0.2">
      <c r="A58" s="172"/>
      <c r="B58" s="31"/>
      <c r="C58" s="3"/>
      <c r="D58" s="116" t="s">
        <v>10</v>
      </c>
      <c r="E58" s="99"/>
      <c r="F58" s="76">
        <f>F57/F54</f>
        <v>-0.76237623762376239</v>
      </c>
      <c r="G58" s="76">
        <f>G57/G54</f>
        <v>-0.46179401993355484</v>
      </c>
      <c r="H58" s="76">
        <f>H57/H54</f>
        <v>-0.25089605734767023</v>
      </c>
      <c r="I58" s="95"/>
      <c r="J58" s="76">
        <f>J57/J54</f>
        <v>-0.51322751322751325</v>
      </c>
      <c r="K58" s="76">
        <f>K57/K54</f>
        <v>-0.41233766233766234</v>
      </c>
      <c r="L58" s="100">
        <f>L57/L54</f>
        <v>-0.1960431654676259</v>
      </c>
    </row>
    <row r="59" spans="1:12" x14ac:dyDescent="0.2">
      <c r="A59" s="172"/>
      <c r="B59" s="31"/>
      <c r="C59" s="3"/>
      <c r="D59" s="115" t="s">
        <v>11</v>
      </c>
      <c r="E59" s="96"/>
      <c r="F59" s="18">
        <v>-78</v>
      </c>
      <c r="G59" s="18">
        <v>-144</v>
      </c>
      <c r="H59" s="18">
        <v>-78</v>
      </c>
      <c r="I59" s="95"/>
      <c r="J59" s="18">
        <v>-200</v>
      </c>
      <c r="K59" s="18">
        <v>-267</v>
      </c>
      <c r="L59" s="97">
        <v>-129</v>
      </c>
    </row>
    <row r="60" spans="1:12" x14ac:dyDescent="0.2">
      <c r="A60" s="172"/>
      <c r="B60" s="31"/>
      <c r="C60" s="3"/>
      <c r="D60" s="116" t="s">
        <v>12</v>
      </c>
      <c r="E60" s="99"/>
      <c r="F60" s="76">
        <f>F59/F54</f>
        <v>-0.7722772277227723</v>
      </c>
      <c r="G60" s="76">
        <f>G59/G54</f>
        <v>-0.47840531561461797</v>
      </c>
      <c r="H60" s="76">
        <f>H59/H54</f>
        <v>-0.27956989247311825</v>
      </c>
      <c r="I60" s="95"/>
      <c r="J60" s="76">
        <f>J59/J54</f>
        <v>-0.52910052910052907</v>
      </c>
      <c r="K60" s="76">
        <f>K59/K54</f>
        <v>-0.43344155844155846</v>
      </c>
      <c r="L60" s="100">
        <f>L59/L54</f>
        <v>-0.23201438848920863</v>
      </c>
    </row>
    <row r="61" spans="1:12" x14ac:dyDescent="0.2">
      <c r="A61" s="172"/>
      <c r="B61" s="31"/>
      <c r="C61" s="3"/>
      <c r="D61" s="116"/>
      <c r="E61" s="99"/>
      <c r="F61" s="76"/>
      <c r="G61" s="76"/>
      <c r="H61" s="76"/>
      <c r="I61" s="95"/>
      <c r="J61" s="76"/>
      <c r="K61" s="76"/>
      <c r="L61" s="97"/>
    </row>
    <row r="62" spans="1:12" x14ac:dyDescent="0.2">
      <c r="A62" s="172"/>
      <c r="B62" s="31"/>
      <c r="C62" s="3"/>
      <c r="D62" s="117" t="s">
        <v>17</v>
      </c>
      <c r="E62" s="118"/>
      <c r="F62" s="119"/>
      <c r="G62" s="119"/>
      <c r="H62" s="120"/>
      <c r="I62" s="95"/>
      <c r="J62" s="119"/>
      <c r="K62" s="119"/>
      <c r="L62" s="120"/>
    </row>
    <row r="63" spans="1:12" x14ac:dyDescent="0.2">
      <c r="A63" s="172"/>
      <c r="B63" s="31"/>
      <c r="C63" s="3"/>
      <c r="D63" s="8" t="s">
        <v>6</v>
      </c>
      <c r="E63" s="102"/>
      <c r="F63" s="18">
        <f>F71+F79</f>
        <v>12463</v>
      </c>
      <c r="G63" s="18">
        <f>G71+G79</f>
        <v>11309</v>
      </c>
      <c r="H63" s="18">
        <f>H71+H79</f>
        <v>10675</v>
      </c>
      <c r="I63" s="95"/>
      <c r="J63" s="18">
        <f>J71+J79</f>
        <v>25793.599999999999</v>
      </c>
      <c r="K63" s="18">
        <f>K71+K79</f>
        <v>22269</v>
      </c>
      <c r="L63" s="97">
        <f>L71+L79</f>
        <v>21395</v>
      </c>
    </row>
    <row r="64" spans="1:12" x14ac:dyDescent="0.2">
      <c r="A64" s="172"/>
      <c r="B64" s="31"/>
      <c r="C64" s="3"/>
      <c r="D64" s="15" t="s">
        <v>7</v>
      </c>
      <c r="E64" s="102"/>
      <c r="F64" s="76">
        <v>0.24</v>
      </c>
      <c r="G64" s="76">
        <f>G63/F63-1</f>
        <v>-9.2594078472277963E-2</v>
      </c>
      <c r="H64" s="76">
        <f>H63/G63-1</f>
        <v>-5.6061543903086042E-2</v>
      </c>
      <c r="I64" s="95"/>
      <c r="J64" s="76">
        <v>0.15</v>
      </c>
      <c r="K64" s="76">
        <f>K63/J63-1</f>
        <v>-0.1366462998573289</v>
      </c>
      <c r="L64" s="100">
        <f>L63/K63-1</f>
        <v>-3.9247384256140827E-2</v>
      </c>
    </row>
    <row r="65" spans="1:12" x14ac:dyDescent="0.2">
      <c r="A65" s="172"/>
      <c r="B65" s="31"/>
      <c r="C65" s="3"/>
      <c r="D65" s="15" t="s">
        <v>8</v>
      </c>
      <c r="E65" s="102"/>
      <c r="F65" s="76">
        <v>0.23</v>
      </c>
      <c r="G65" s="76">
        <v>-1.4576776544641378E-2</v>
      </c>
      <c r="H65" s="77">
        <v>0.11</v>
      </c>
      <c r="I65" s="95"/>
      <c r="J65" s="76">
        <v>0.16</v>
      </c>
      <c r="K65" s="76">
        <v>-0.01</v>
      </c>
      <c r="L65" s="100">
        <v>0.1</v>
      </c>
    </row>
    <row r="66" spans="1:12" x14ac:dyDescent="0.2">
      <c r="A66" s="172"/>
      <c r="B66" s="31"/>
      <c r="C66" s="3"/>
      <c r="D66" s="8" t="s">
        <v>9</v>
      </c>
      <c r="E66" s="102"/>
      <c r="F66" s="18">
        <f>F74+F82</f>
        <v>4012</v>
      </c>
      <c r="G66" s="18">
        <f>G74+G82</f>
        <v>3142</v>
      </c>
      <c r="H66" s="18">
        <f>H74+H82</f>
        <v>3374</v>
      </c>
      <c r="I66" s="95"/>
      <c r="J66" s="18">
        <f>J74+J82</f>
        <v>7623</v>
      </c>
      <c r="K66" s="18">
        <f>K74+K82</f>
        <v>6295</v>
      </c>
      <c r="L66" s="97">
        <f>L74+L82</f>
        <v>7200</v>
      </c>
    </row>
    <row r="67" spans="1:12" x14ac:dyDescent="0.2">
      <c r="A67" s="172"/>
      <c r="B67" s="31"/>
      <c r="C67" s="3"/>
      <c r="D67" s="15" t="s">
        <v>10</v>
      </c>
      <c r="E67" s="102"/>
      <c r="F67" s="76">
        <f>F66/F63</f>
        <v>0.32191286207173231</v>
      </c>
      <c r="G67" s="76">
        <f>G66/G63</f>
        <v>0.27783181536829077</v>
      </c>
      <c r="H67" s="76">
        <f>H66/H63</f>
        <v>0.31606557377049183</v>
      </c>
      <c r="I67" s="95"/>
      <c r="J67" s="76">
        <f>J66/J63</f>
        <v>0.29553842813721237</v>
      </c>
      <c r="K67" s="76">
        <f>K66/K63</f>
        <v>0.28267995868696394</v>
      </c>
      <c r="L67" s="100">
        <f>L66/L63</f>
        <v>0.33652722598738022</v>
      </c>
    </row>
    <row r="68" spans="1:12" x14ac:dyDescent="0.2">
      <c r="A68" s="172"/>
      <c r="B68" s="31"/>
      <c r="C68" s="3"/>
      <c r="D68" s="8" t="s">
        <v>11</v>
      </c>
      <c r="E68" s="102"/>
      <c r="F68" s="18">
        <f>F76+F84</f>
        <v>3385</v>
      </c>
      <c r="G68" s="18">
        <f>G76+G84</f>
        <v>2497</v>
      </c>
      <c r="H68" s="18">
        <f>H76+H84</f>
        <v>2875</v>
      </c>
      <c r="I68" s="95"/>
      <c r="J68" s="18">
        <f>J76+J84</f>
        <v>6319</v>
      </c>
      <c r="K68" s="18">
        <f>K76+K84</f>
        <v>5085</v>
      </c>
      <c r="L68" s="97">
        <f>L76+L84</f>
        <v>6229</v>
      </c>
    </row>
    <row r="69" spans="1:12" x14ac:dyDescent="0.2">
      <c r="A69" s="172"/>
      <c r="B69" s="31"/>
      <c r="C69" s="3"/>
      <c r="D69" s="15" t="s">
        <v>12</v>
      </c>
      <c r="E69" s="102"/>
      <c r="F69" s="76">
        <f>F68/F63</f>
        <v>0.27160394768514806</v>
      </c>
      <c r="G69" s="76">
        <f>G68/G63</f>
        <v>0.22079759483597136</v>
      </c>
      <c r="H69" s="76">
        <f>H68/H63</f>
        <v>0.26932084309133492</v>
      </c>
      <c r="I69" s="95"/>
      <c r="J69" s="76">
        <f>J68/J63</f>
        <v>0.24498325165932636</v>
      </c>
      <c r="K69" s="76">
        <f>K68/K63</f>
        <v>0.22834433517445776</v>
      </c>
      <c r="L69" s="100">
        <f>L68/L63</f>
        <v>0.29114279037158214</v>
      </c>
    </row>
    <row r="70" spans="1:12" x14ac:dyDescent="0.2">
      <c r="A70" s="172"/>
      <c r="B70" s="31"/>
      <c r="C70" s="28" t="s">
        <v>18</v>
      </c>
      <c r="D70" s="114" t="s">
        <v>19</v>
      </c>
      <c r="E70" s="94"/>
      <c r="F70" s="12"/>
      <c r="G70" s="12"/>
      <c r="H70" s="14"/>
      <c r="I70" s="95"/>
      <c r="J70" s="12"/>
      <c r="K70" s="12"/>
      <c r="L70" s="14"/>
    </row>
    <row r="71" spans="1:12" x14ac:dyDescent="0.2">
      <c r="A71" s="172"/>
      <c r="B71" s="31"/>
      <c r="C71" s="3"/>
      <c r="D71" s="115" t="s">
        <v>6</v>
      </c>
      <c r="E71" s="96"/>
      <c r="F71" s="18">
        <v>12250</v>
      </c>
      <c r="G71" s="18">
        <v>11309</v>
      </c>
      <c r="H71" s="19">
        <v>10675</v>
      </c>
      <c r="I71" s="95"/>
      <c r="J71" s="18">
        <v>25261</v>
      </c>
      <c r="K71" s="18">
        <v>22269</v>
      </c>
      <c r="L71" s="97">
        <v>21395</v>
      </c>
    </row>
    <row r="72" spans="1:12" x14ac:dyDescent="0.2">
      <c r="A72" s="172"/>
      <c r="B72" s="31"/>
      <c r="C72" s="3"/>
      <c r="D72" s="116" t="s">
        <v>7</v>
      </c>
      <c r="E72" s="99"/>
      <c r="F72" s="76">
        <v>0.24</v>
      </c>
      <c r="G72" s="76">
        <f>G71/F71-1</f>
        <v>-7.6816326530612211E-2</v>
      </c>
      <c r="H72" s="76">
        <f>H71/G71-1</f>
        <v>-5.6061543903086042E-2</v>
      </c>
      <c r="I72" s="95"/>
      <c r="J72" s="76">
        <v>0.14000000000000001</v>
      </c>
      <c r="K72" s="76">
        <f>K71/J71-1</f>
        <v>-0.11844345037805315</v>
      </c>
      <c r="L72" s="100">
        <f>L71/K71-1</f>
        <v>-3.9247384256140827E-2</v>
      </c>
    </row>
    <row r="73" spans="1:12" x14ac:dyDescent="0.2">
      <c r="A73" s="172"/>
      <c r="B73" s="31"/>
      <c r="C73" s="3"/>
      <c r="D73" s="116" t="s">
        <v>8</v>
      </c>
      <c r="E73" s="99"/>
      <c r="F73" s="76">
        <v>0.23</v>
      </c>
      <c r="G73" s="76">
        <v>-1.4576776544641378E-2</v>
      </c>
      <c r="H73" s="77">
        <v>0.11</v>
      </c>
      <c r="I73" s="95"/>
      <c r="J73" s="76">
        <v>0.16</v>
      </c>
      <c r="K73" s="76">
        <v>-0.01</v>
      </c>
      <c r="L73" s="100">
        <v>0.1</v>
      </c>
    </row>
    <row r="74" spans="1:12" x14ac:dyDescent="0.2">
      <c r="A74" s="172"/>
      <c r="B74" s="31"/>
      <c r="C74" s="3"/>
      <c r="D74" s="115" t="s">
        <v>9</v>
      </c>
      <c r="E74" s="96"/>
      <c r="F74" s="18">
        <v>3969</v>
      </c>
      <c r="G74" s="18">
        <v>3142</v>
      </c>
      <c r="H74" s="19">
        <v>3374</v>
      </c>
      <c r="I74" s="95"/>
      <c r="J74" s="18">
        <v>7502</v>
      </c>
      <c r="K74" s="18">
        <v>6295</v>
      </c>
      <c r="L74" s="97">
        <v>7200</v>
      </c>
    </row>
    <row r="75" spans="1:12" x14ac:dyDescent="0.2">
      <c r="A75" s="172"/>
      <c r="B75" s="31"/>
      <c r="C75" s="3"/>
      <c r="D75" s="116" t="s">
        <v>10</v>
      </c>
      <c r="E75" s="99"/>
      <c r="F75" s="76">
        <f>F74/F71</f>
        <v>0.32400000000000001</v>
      </c>
      <c r="G75" s="76">
        <f>G74/G71</f>
        <v>0.27783181536829077</v>
      </c>
      <c r="H75" s="76">
        <f>H74/H71</f>
        <v>0.31606557377049183</v>
      </c>
      <c r="I75" s="95"/>
      <c r="J75" s="76">
        <f>J74/J71</f>
        <v>0.29697953366850083</v>
      </c>
      <c r="K75" s="76">
        <f>K74/K71</f>
        <v>0.28267995868696394</v>
      </c>
      <c r="L75" s="100">
        <f>L74/L71</f>
        <v>0.33652722598738022</v>
      </c>
    </row>
    <row r="76" spans="1:12" x14ac:dyDescent="0.2">
      <c r="A76" s="172"/>
      <c r="B76" s="31"/>
      <c r="C76" s="3"/>
      <c r="D76" s="115" t="s">
        <v>11</v>
      </c>
      <c r="E76" s="96"/>
      <c r="F76" s="18">
        <v>3373</v>
      </c>
      <c r="G76" s="18">
        <v>2497</v>
      </c>
      <c r="H76" s="19">
        <v>2875</v>
      </c>
      <c r="I76" s="95"/>
      <c r="J76" s="18">
        <v>6273</v>
      </c>
      <c r="K76" s="18">
        <v>5085</v>
      </c>
      <c r="L76" s="97">
        <v>6229</v>
      </c>
    </row>
    <row r="77" spans="1:12" x14ac:dyDescent="0.2">
      <c r="A77" s="172"/>
      <c r="B77" s="31"/>
      <c r="C77" s="3"/>
      <c r="D77" s="116" t="s">
        <v>12</v>
      </c>
      <c r="E77" s="99"/>
      <c r="F77" s="76">
        <f>F76/F71</f>
        <v>0.2753469387755102</v>
      </c>
      <c r="G77" s="76">
        <f>G76/G71</f>
        <v>0.22079759483597136</v>
      </c>
      <c r="H77" s="76">
        <f>H76/H71</f>
        <v>0.26932084309133492</v>
      </c>
      <c r="I77" s="95"/>
      <c r="J77" s="76">
        <f>J76/J71</f>
        <v>0.24832746130398639</v>
      </c>
      <c r="K77" s="76">
        <f>K76/K71</f>
        <v>0.22834433517445776</v>
      </c>
      <c r="L77" s="100">
        <f>L76/L71</f>
        <v>0.29114279037158214</v>
      </c>
    </row>
    <row r="78" spans="1:12" ht="15" x14ac:dyDescent="0.2">
      <c r="A78" s="172"/>
      <c r="B78" s="31"/>
      <c r="C78" s="28" t="s">
        <v>18</v>
      </c>
      <c r="D78" s="114" t="s">
        <v>20</v>
      </c>
      <c r="E78" s="94"/>
      <c r="F78" s="12"/>
      <c r="G78" s="12"/>
      <c r="H78" s="14"/>
      <c r="I78" s="95"/>
      <c r="J78" s="12"/>
      <c r="K78" s="12"/>
      <c r="L78" s="14"/>
    </row>
    <row r="79" spans="1:12" x14ac:dyDescent="0.2">
      <c r="A79" s="172"/>
      <c r="B79" s="31"/>
      <c r="C79" s="3"/>
      <c r="D79" s="115" t="s">
        <v>6</v>
      </c>
      <c r="E79" s="102"/>
      <c r="F79" s="18">
        <v>213</v>
      </c>
      <c r="G79" s="18">
        <v>0</v>
      </c>
      <c r="H79" s="18">
        <v>0</v>
      </c>
      <c r="I79" s="95"/>
      <c r="J79" s="18">
        <v>532.6</v>
      </c>
      <c r="K79" s="18">
        <v>0</v>
      </c>
      <c r="L79" s="165">
        <v>0</v>
      </c>
    </row>
    <row r="80" spans="1:12" x14ac:dyDescent="0.2">
      <c r="A80" s="172"/>
      <c r="B80" s="31"/>
      <c r="C80" s="3"/>
      <c r="D80" s="116" t="s">
        <v>7</v>
      </c>
      <c r="E80" s="102"/>
      <c r="F80" s="76">
        <v>0.25</v>
      </c>
      <c r="G80" s="16" t="s">
        <v>21</v>
      </c>
      <c r="H80" s="16" t="s">
        <v>21</v>
      </c>
      <c r="I80" s="95"/>
      <c r="J80" s="76">
        <v>0.44</v>
      </c>
      <c r="K80" s="76" t="s">
        <v>21</v>
      </c>
      <c r="L80" s="103" t="s">
        <v>21</v>
      </c>
    </row>
    <row r="81" spans="1:12" x14ac:dyDescent="0.2">
      <c r="A81" s="172"/>
      <c r="B81" s="31"/>
      <c r="C81" s="3"/>
      <c r="D81" s="116" t="s">
        <v>8</v>
      </c>
      <c r="E81" s="104"/>
      <c r="F81" s="76">
        <v>0.28000000000000003</v>
      </c>
      <c r="G81" s="16" t="s">
        <v>21</v>
      </c>
      <c r="H81" s="16" t="s">
        <v>21</v>
      </c>
      <c r="I81" s="95"/>
      <c r="J81" s="76">
        <v>0.25</v>
      </c>
      <c r="K81" s="76" t="s">
        <v>21</v>
      </c>
      <c r="L81" s="103" t="s">
        <v>21</v>
      </c>
    </row>
    <row r="82" spans="1:12" x14ac:dyDescent="0.2">
      <c r="A82" s="172"/>
      <c r="B82" s="31"/>
      <c r="C82" s="3"/>
      <c r="D82" s="115" t="s">
        <v>9</v>
      </c>
      <c r="E82" s="104"/>
      <c r="F82" s="18">
        <v>43</v>
      </c>
      <c r="G82" s="18">
        <v>0</v>
      </c>
      <c r="H82" s="18">
        <v>0</v>
      </c>
      <c r="I82" s="95"/>
      <c r="J82" s="18">
        <v>121</v>
      </c>
      <c r="K82" s="18">
        <v>0</v>
      </c>
      <c r="L82" s="165">
        <v>0</v>
      </c>
    </row>
    <row r="83" spans="1:12" x14ac:dyDescent="0.2">
      <c r="A83" s="172"/>
      <c r="B83" s="31"/>
      <c r="C83" s="3"/>
      <c r="D83" s="116" t="s">
        <v>10</v>
      </c>
      <c r="E83" s="104"/>
      <c r="F83" s="76">
        <f>F82/F79</f>
        <v>0.20187793427230047</v>
      </c>
      <c r="G83" s="16" t="s">
        <v>21</v>
      </c>
      <c r="H83" s="16" t="s">
        <v>21</v>
      </c>
      <c r="I83" s="95"/>
      <c r="J83" s="76">
        <f>J82/J79</f>
        <v>0.22718738265114533</v>
      </c>
      <c r="K83" s="76" t="s">
        <v>21</v>
      </c>
      <c r="L83" s="103" t="s">
        <v>21</v>
      </c>
    </row>
    <row r="84" spans="1:12" x14ac:dyDescent="0.2">
      <c r="A84" s="172"/>
      <c r="B84" s="31"/>
      <c r="C84" s="3"/>
      <c r="D84" s="115" t="s">
        <v>11</v>
      </c>
      <c r="E84" s="102"/>
      <c r="F84" s="18">
        <v>12</v>
      </c>
      <c r="G84" s="18">
        <v>0</v>
      </c>
      <c r="H84" s="18">
        <v>0</v>
      </c>
      <c r="I84" s="95"/>
      <c r="J84" s="18">
        <v>46</v>
      </c>
      <c r="K84" s="18">
        <v>0</v>
      </c>
      <c r="L84" s="165">
        <v>0</v>
      </c>
    </row>
    <row r="85" spans="1:12" x14ac:dyDescent="0.2">
      <c r="A85" s="172"/>
      <c r="B85" s="31"/>
      <c r="C85" s="3"/>
      <c r="D85" s="116" t="s">
        <v>12</v>
      </c>
      <c r="E85" s="104"/>
      <c r="F85" s="76">
        <f>F84/F79</f>
        <v>5.6338028169014086E-2</v>
      </c>
      <c r="G85" s="16" t="s">
        <v>21</v>
      </c>
      <c r="H85" s="16" t="s">
        <v>21</v>
      </c>
      <c r="I85" s="95"/>
      <c r="J85" s="76">
        <f>J84/J79</f>
        <v>8.6368757040931277E-2</v>
      </c>
      <c r="K85" s="76" t="s">
        <v>21</v>
      </c>
      <c r="L85" s="103" t="s">
        <v>21</v>
      </c>
    </row>
    <row r="86" spans="1:12" x14ac:dyDescent="0.2">
      <c r="A86" s="172"/>
      <c r="B86" s="31"/>
      <c r="C86" s="3"/>
      <c r="D86" s="116"/>
      <c r="E86" s="104"/>
      <c r="F86" s="76"/>
      <c r="G86" s="76"/>
      <c r="H86" s="16"/>
      <c r="I86" s="95"/>
      <c r="J86" s="76"/>
      <c r="K86" s="76"/>
      <c r="L86" s="97"/>
    </row>
    <row r="87" spans="1:12" x14ac:dyDescent="0.2">
      <c r="A87" s="172"/>
      <c r="B87" s="31"/>
      <c r="C87" s="3"/>
      <c r="D87" s="105" t="s">
        <v>22</v>
      </c>
      <c r="E87" s="106"/>
      <c r="F87" s="107"/>
      <c r="G87" s="107"/>
      <c r="H87" s="108"/>
      <c r="I87" s="95"/>
      <c r="J87" s="107"/>
      <c r="K87" s="107"/>
      <c r="L87" s="108"/>
    </row>
    <row r="88" spans="1:12" x14ac:dyDescent="0.2">
      <c r="A88" s="172"/>
      <c r="B88" s="31"/>
      <c r="C88" s="3"/>
      <c r="D88" s="8" t="s">
        <v>6</v>
      </c>
      <c r="E88" s="109"/>
      <c r="F88" s="18">
        <f>'Prosus (Consolidated)'!F63</f>
        <v>0</v>
      </c>
      <c r="G88" s="18">
        <f>'Prosus (Consolidated)'!G63</f>
        <v>0</v>
      </c>
      <c r="H88" s="18">
        <f>'Prosus (Consolidated)'!H63</f>
        <v>0</v>
      </c>
      <c r="I88" s="95"/>
      <c r="J88" s="18">
        <f>'Prosus (Consolidated)'!J63</f>
        <v>0</v>
      </c>
      <c r="K88" s="18">
        <f>'Prosus (Consolidated)'!K63</f>
        <v>0</v>
      </c>
      <c r="L88" s="19">
        <f>'Prosus (Consolidated)'!L63</f>
        <v>0</v>
      </c>
    </row>
    <row r="89" spans="1:12" x14ac:dyDescent="0.2">
      <c r="A89" s="172"/>
      <c r="B89" s="31"/>
      <c r="C89" s="3"/>
      <c r="D89" s="8" t="s">
        <v>9</v>
      </c>
      <c r="E89" s="96"/>
      <c r="F89" s="18">
        <f>'Prosus (Consolidated)'!F64</f>
        <v>-75</v>
      </c>
      <c r="G89" s="18">
        <f>'Prosus (Consolidated)'!G64</f>
        <v>-78</v>
      </c>
      <c r="H89" s="18">
        <f>'Prosus (Consolidated)'!H64</f>
        <v>-71</v>
      </c>
      <c r="I89" s="95"/>
      <c r="J89" s="18">
        <f>'Prosus (Consolidated)'!J64</f>
        <v>-160</v>
      </c>
      <c r="K89" s="18">
        <f>'Prosus (Consolidated)'!K64</f>
        <v>-166</v>
      </c>
      <c r="L89" s="19">
        <v>-149</v>
      </c>
    </row>
    <row r="90" spans="1:12" x14ac:dyDescent="0.2">
      <c r="A90" s="172"/>
      <c r="B90" s="31"/>
      <c r="C90" s="3"/>
      <c r="D90" s="8" t="s">
        <v>11</v>
      </c>
      <c r="E90" s="96"/>
      <c r="F90" s="18">
        <f>'Prosus (Consolidated)'!F65</f>
        <v>-78</v>
      </c>
      <c r="G90" s="18">
        <f>'Prosus (Consolidated)'!G65</f>
        <v>-82</v>
      </c>
      <c r="H90" s="18">
        <f>'Prosus (Consolidated)'!H65</f>
        <v>-74</v>
      </c>
      <c r="I90" s="95"/>
      <c r="J90" s="18">
        <f>'Prosus (Consolidated)'!J65</f>
        <v>-167</v>
      </c>
      <c r="K90" s="18">
        <f>'Prosus (Consolidated)'!K65</f>
        <v>-173</v>
      </c>
      <c r="L90" s="19">
        <v>-156</v>
      </c>
    </row>
    <row r="91" spans="1:12" x14ac:dyDescent="0.2">
      <c r="A91" s="172"/>
      <c r="B91" s="31"/>
      <c r="C91" s="3"/>
      <c r="D91" s="8"/>
      <c r="E91" s="96"/>
      <c r="F91" s="18"/>
      <c r="G91" s="18"/>
      <c r="H91" s="18"/>
      <c r="I91" s="95"/>
      <c r="J91" s="18"/>
      <c r="K91" s="18"/>
      <c r="L91" s="19"/>
    </row>
    <row r="92" spans="1:12" ht="15" x14ac:dyDescent="0.2">
      <c r="A92" s="172"/>
      <c r="B92" s="31"/>
      <c r="C92" s="3"/>
      <c r="D92" s="117" t="s">
        <v>217</v>
      </c>
      <c r="E92" s="118"/>
      <c r="F92" s="119"/>
      <c r="G92" s="119"/>
      <c r="H92" s="120"/>
      <c r="I92" s="95"/>
      <c r="J92" s="119"/>
      <c r="K92" s="119"/>
      <c r="L92" s="120"/>
    </row>
    <row r="93" spans="1:12" x14ac:dyDescent="0.2">
      <c r="A93" s="172"/>
      <c r="B93" s="31"/>
      <c r="C93" s="3"/>
      <c r="D93" s="8" t="s">
        <v>6</v>
      </c>
      <c r="E93" s="96"/>
      <c r="F93" s="18">
        <f>F63+F6+F88</f>
        <v>15703</v>
      </c>
      <c r="G93" s="18">
        <f>G63+G6+G88</f>
        <v>15555</v>
      </c>
      <c r="H93" s="18">
        <f>H63+H6+H88</f>
        <v>15509</v>
      </c>
      <c r="I93" s="95"/>
      <c r="J93" s="18">
        <f>J63+J6+J88</f>
        <v>33366.6</v>
      </c>
      <c r="K93" s="18">
        <f>K63+K6+K88</f>
        <v>31393</v>
      </c>
      <c r="L93" s="19">
        <f>L63+L6+L88</f>
        <v>31744</v>
      </c>
    </row>
    <row r="94" spans="1:12" x14ac:dyDescent="0.2">
      <c r="A94" s="172"/>
      <c r="B94" s="31"/>
      <c r="C94" s="3"/>
      <c r="D94" s="15" t="s">
        <v>7</v>
      </c>
      <c r="E94" s="99"/>
      <c r="F94" s="76">
        <v>0.28000000000000003</v>
      </c>
      <c r="G94" s="76">
        <f>G93/F93-1</f>
        <v>-9.4249506463732757E-3</v>
      </c>
      <c r="H94" s="76">
        <f>H93/G93-1</f>
        <v>-2.9572484731597015E-3</v>
      </c>
      <c r="I94" s="95"/>
      <c r="J94" s="76">
        <v>0.2</v>
      </c>
      <c r="K94" s="76">
        <f>K93/J93-1</f>
        <v>-5.9148969328610024E-2</v>
      </c>
      <c r="L94" s="77">
        <f>L93/K93-1</f>
        <v>1.1180836492211688E-2</v>
      </c>
    </row>
    <row r="95" spans="1:12" x14ac:dyDescent="0.2">
      <c r="A95" s="172"/>
      <c r="B95" s="31"/>
      <c r="C95" s="3"/>
      <c r="D95" s="15" t="s">
        <v>8</v>
      </c>
      <c r="E95" s="99"/>
      <c r="F95" s="76">
        <v>0.25</v>
      </c>
      <c r="G95" s="76">
        <v>0.06</v>
      </c>
      <c r="H95" s="77">
        <v>0.13</v>
      </c>
      <c r="I95" s="95"/>
      <c r="J95" s="76">
        <v>0.2</v>
      </c>
      <c r="K95" s="76">
        <v>0.06</v>
      </c>
      <c r="L95" s="77">
        <v>0.11653733402310744</v>
      </c>
    </row>
    <row r="96" spans="1:12" x14ac:dyDescent="0.2">
      <c r="A96" s="172"/>
      <c r="B96" s="31"/>
      <c r="C96" s="3"/>
      <c r="D96" s="8" t="s">
        <v>9</v>
      </c>
      <c r="E96" s="96"/>
      <c r="F96" s="18">
        <f>F66+F9+F89</f>
        <v>3582</v>
      </c>
      <c r="G96" s="18">
        <f>G66+G9+G89</f>
        <v>2364</v>
      </c>
      <c r="H96" s="18">
        <f>H66+H9+H89</f>
        <v>3186</v>
      </c>
      <c r="I96" s="95"/>
      <c r="J96" s="18">
        <f>J66+J9+J89</f>
        <v>6542</v>
      </c>
      <c r="K96" s="18">
        <f>K66+K9+K89</f>
        <v>5047</v>
      </c>
      <c r="L96" s="19">
        <f>L66+L9+L89</f>
        <v>7022</v>
      </c>
    </row>
    <row r="97" spans="1:13" x14ac:dyDescent="0.2">
      <c r="A97" s="172"/>
      <c r="B97" s="31"/>
      <c r="C97" s="3"/>
      <c r="D97" s="15" t="s">
        <v>10</v>
      </c>
      <c r="E97" s="99"/>
      <c r="F97" s="76">
        <f>F96/F93</f>
        <v>0.22810927848181875</v>
      </c>
      <c r="G97" s="76">
        <f>G96/G93</f>
        <v>0.15197685631629701</v>
      </c>
      <c r="H97" s="76">
        <f>H96/H93</f>
        <v>0.20542910568057257</v>
      </c>
      <c r="I97" s="95"/>
      <c r="J97" s="76">
        <f>J96/J93</f>
        <v>0.19606432780085475</v>
      </c>
      <c r="K97" s="76">
        <f>K96/K93</f>
        <v>0.16076832414869557</v>
      </c>
      <c r="L97" s="77">
        <f>L96/L93</f>
        <v>0.22120715725806453</v>
      </c>
    </row>
    <row r="98" spans="1:13" x14ac:dyDescent="0.2">
      <c r="A98" s="172"/>
      <c r="B98" s="31"/>
      <c r="C98" s="3"/>
      <c r="D98" s="8" t="s">
        <v>11</v>
      </c>
      <c r="E98" s="96"/>
      <c r="F98" s="18">
        <f>F68+F11+F90</f>
        <v>2876</v>
      </c>
      <c r="G98" s="18">
        <f>G68+G11+G90</f>
        <v>1610</v>
      </c>
      <c r="H98" s="18">
        <f>H68+H11+H90</f>
        <v>2555</v>
      </c>
      <c r="I98" s="95"/>
      <c r="J98" s="18">
        <f>J68+J11+J90</f>
        <v>5053</v>
      </c>
      <c r="K98" s="18">
        <f>K68+K11+K90</f>
        <v>3606</v>
      </c>
      <c r="L98" s="19">
        <f>L68+L11+L90</f>
        <v>5798</v>
      </c>
    </row>
    <row r="99" spans="1:13" x14ac:dyDescent="0.2">
      <c r="A99" s="172"/>
      <c r="B99" s="31"/>
      <c r="C99" s="3"/>
      <c r="D99" s="15" t="s">
        <v>12</v>
      </c>
      <c r="E99" s="110"/>
      <c r="F99" s="76">
        <f>F98/F93</f>
        <v>0.18314971661465962</v>
      </c>
      <c r="G99" s="76">
        <f>G98/G93</f>
        <v>0.10350369656059145</v>
      </c>
      <c r="H99" s="76">
        <f>H98/H93</f>
        <v>0.16474305242117479</v>
      </c>
      <c r="I99" s="95"/>
      <c r="J99" s="76">
        <f>J98/J93</f>
        <v>0.15143886401371431</v>
      </c>
      <c r="K99" s="76">
        <f>K98/K93</f>
        <v>0.11486637148408881</v>
      </c>
      <c r="L99" s="77">
        <f>L98/L93</f>
        <v>0.18264868951612903</v>
      </c>
    </row>
    <row r="100" spans="1:13" x14ac:dyDescent="0.2">
      <c r="A100" s="172"/>
      <c r="B100" s="31"/>
      <c r="C100" s="3"/>
      <c r="D100" s="105" t="s">
        <v>23</v>
      </c>
      <c r="E100" s="106"/>
      <c r="F100" s="107"/>
      <c r="G100" s="107"/>
      <c r="H100" s="108"/>
      <c r="I100" s="95"/>
      <c r="J100" s="107"/>
      <c r="K100" s="107"/>
      <c r="L100" s="108"/>
    </row>
    <row r="101" spans="1:13" x14ac:dyDescent="0.2">
      <c r="A101" s="172"/>
      <c r="B101" s="31"/>
      <c r="C101" s="3"/>
      <c r="D101" s="8" t="s">
        <v>6</v>
      </c>
      <c r="E101" s="109"/>
      <c r="F101" s="18">
        <f t="shared" ref="F101:J101" si="0">F105-F93</f>
        <v>-13567</v>
      </c>
      <c r="G101" s="18">
        <f t="shared" si="0"/>
        <v>-13286</v>
      </c>
      <c r="H101" s="18">
        <f t="shared" ref="H101" si="1">H105-H93</f>
        <v>-13058</v>
      </c>
      <c r="I101" s="95"/>
      <c r="J101" s="18">
        <f t="shared" si="0"/>
        <v>-28747.599999999999</v>
      </c>
      <c r="K101" s="18">
        <f t="shared" ref="K101:L101" si="2">K105-K93</f>
        <v>-26446</v>
      </c>
      <c r="L101" s="19">
        <f t="shared" si="2"/>
        <v>-26277</v>
      </c>
    </row>
    <row r="102" spans="1:13" x14ac:dyDescent="0.2">
      <c r="A102" s="172"/>
      <c r="B102" s="31"/>
      <c r="C102" s="3"/>
      <c r="D102" s="8" t="s">
        <v>9</v>
      </c>
      <c r="E102" s="96"/>
      <c r="F102" s="18">
        <f t="shared" ref="F102:J102" si="3">F106-F96</f>
        <v>-3772</v>
      </c>
      <c r="G102" s="18">
        <f t="shared" si="3"/>
        <v>-2655</v>
      </c>
      <c r="H102" s="18">
        <f t="shared" ref="H102" si="4">H106-H96</f>
        <v>-3243</v>
      </c>
      <c r="I102" s="95"/>
      <c r="J102" s="18">
        <f t="shared" si="3"/>
        <v>-6995</v>
      </c>
      <c r="K102" s="18">
        <f t="shared" ref="K102:L102" si="5">K106-K96</f>
        <v>-5527</v>
      </c>
      <c r="L102" s="19">
        <f t="shared" si="5"/>
        <v>-7035</v>
      </c>
    </row>
    <row r="103" spans="1:13" x14ac:dyDescent="0.2">
      <c r="A103" s="172"/>
      <c r="B103" s="31"/>
      <c r="C103" s="3"/>
      <c r="D103" s="8" t="s">
        <v>11</v>
      </c>
      <c r="E103" s="96"/>
      <c r="F103" s="18">
        <f t="shared" ref="F103:J103" si="6">F107-F98</f>
        <v>-3103</v>
      </c>
      <c r="G103" s="18">
        <f t="shared" si="6"/>
        <v>-1948</v>
      </c>
      <c r="H103" s="18">
        <f t="shared" ref="H103" si="7">H107-H98</f>
        <v>-2665</v>
      </c>
      <c r="I103" s="95"/>
      <c r="J103" s="18">
        <f t="shared" si="6"/>
        <v>-5590</v>
      </c>
      <c r="K103" s="18">
        <f t="shared" ref="K103:L103" si="8">K107-K98</f>
        <v>-4192</v>
      </c>
      <c r="L103" s="19">
        <f t="shared" si="8"/>
        <v>-5916</v>
      </c>
    </row>
    <row r="104" spans="1:13" ht="15" x14ac:dyDescent="0.2">
      <c r="A104" s="172"/>
      <c r="B104" s="31"/>
      <c r="C104" s="3"/>
      <c r="D104" s="117" t="s">
        <v>216</v>
      </c>
      <c r="E104" s="118"/>
      <c r="F104" s="119"/>
      <c r="G104" s="119"/>
      <c r="H104" s="120"/>
      <c r="I104" s="95"/>
      <c r="J104" s="119"/>
      <c r="K104" s="119"/>
      <c r="L104" s="120"/>
    </row>
    <row r="105" spans="1:13" x14ac:dyDescent="0.2">
      <c r="A105" s="172"/>
      <c r="B105" s="31"/>
      <c r="C105" s="3"/>
      <c r="D105" s="8" t="s">
        <v>6</v>
      </c>
      <c r="E105" s="96"/>
      <c r="F105" s="18">
        <v>2136</v>
      </c>
      <c r="G105" s="18">
        <v>2269</v>
      </c>
      <c r="H105" s="97">
        <v>2451</v>
      </c>
      <c r="I105" s="98"/>
      <c r="J105" s="18">
        <v>4619</v>
      </c>
      <c r="K105" s="18">
        <v>4947</v>
      </c>
      <c r="L105" s="97">
        <v>5467</v>
      </c>
    </row>
    <row r="106" spans="1:13" x14ac:dyDescent="0.2">
      <c r="A106" s="172"/>
      <c r="B106" s="31"/>
      <c r="C106" s="3"/>
      <c r="D106" s="8" t="s">
        <v>9</v>
      </c>
      <c r="E106" s="96"/>
      <c r="F106" s="18">
        <v>-190</v>
      </c>
      <c r="G106" s="18">
        <v>-291</v>
      </c>
      <c r="H106" s="97">
        <v>-57</v>
      </c>
      <c r="I106" s="98"/>
      <c r="J106" s="18">
        <v>-453</v>
      </c>
      <c r="K106" s="18">
        <v>-480</v>
      </c>
      <c r="L106" s="97">
        <v>-13</v>
      </c>
    </row>
    <row r="107" spans="1:13" x14ac:dyDescent="0.2">
      <c r="A107" s="172"/>
      <c r="B107" s="31"/>
      <c r="C107" s="3"/>
      <c r="D107" s="8" t="s">
        <v>11</v>
      </c>
      <c r="E107" s="96"/>
      <c r="F107" s="18">
        <v>-227</v>
      </c>
      <c r="G107" s="18">
        <v>-338</v>
      </c>
      <c r="H107" s="97">
        <v>-110</v>
      </c>
      <c r="I107" s="98"/>
      <c r="J107" s="18">
        <v>-537</v>
      </c>
      <c r="K107" s="18">
        <v>-586</v>
      </c>
      <c r="L107" s="97">
        <v>-118</v>
      </c>
    </row>
    <row r="108" spans="1:13" x14ac:dyDescent="0.2">
      <c r="B108" s="31"/>
      <c r="C108" s="3"/>
      <c r="D108" s="8"/>
      <c r="E108" s="96"/>
      <c r="F108" s="18"/>
      <c r="G108" s="18"/>
      <c r="H108" s="19"/>
      <c r="I108" s="95"/>
      <c r="J108" s="18"/>
      <c r="K108" s="202"/>
      <c r="L108" s="202"/>
    </row>
    <row r="109" spans="1:13" s="1" customFormat="1" ht="15" x14ac:dyDescent="0.2">
      <c r="B109" s="31"/>
      <c r="C109" s="3"/>
      <c r="D109" s="105" t="s">
        <v>162</v>
      </c>
      <c r="E109" s="106"/>
      <c r="F109" s="107"/>
      <c r="G109" s="107"/>
      <c r="H109" s="107"/>
      <c r="I109" s="95"/>
      <c r="J109" s="107"/>
      <c r="K109" s="107"/>
      <c r="L109" s="108"/>
      <c r="M109" s="3"/>
    </row>
    <row r="110" spans="1:13" s="1" customFormat="1" x14ac:dyDescent="0.2">
      <c r="B110" s="31"/>
      <c r="D110" s="8" t="s">
        <v>6</v>
      </c>
      <c r="E110" s="109"/>
      <c r="F110" s="17">
        <f t="shared" ref="F110:H110" si="9">F114-F105</f>
        <v>929</v>
      </c>
      <c r="G110" s="17">
        <f t="shared" si="9"/>
        <v>1511</v>
      </c>
      <c r="H110" s="17">
        <f t="shared" si="9"/>
        <v>618</v>
      </c>
      <c r="I110" s="95"/>
      <c r="J110" s="17">
        <f t="shared" ref="J110:L110" si="10">J114-J105</f>
        <v>2247</v>
      </c>
      <c r="K110" s="17">
        <f t="shared" ref="K110" si="11">K114-K105</f>
        <v>2444</v>
      </c>
      <c r="L110" s="97">
        <f t="shared" si="10"/>
        <v>750</v>
      </c>
      <c r="M110" s="3"/>
    </row>
    <row r="111" spans="1:13" s="1" customFormat="1" x14ac:dyDescent="0.2">
      <c r="B111" s="31"/>
      <c r="D111" s="8" t="s">
        <v>9</v>
      </c>
      <c r="E111" s="109"/>
      <c r="F111" s="17">
        <f t="shared" ref="F111:H111" si="12">F115-F106</f>
        <v>85</v>
      </c>
      <c r="G111" s="17">
        <f t="shared" si="12"/>
        <v>40</v>
      </c>
      <c r="H111" s="17">
        <f t="shared" si="12"/>
        <v>-109</v>
      </c>
      <c r="I111" s="95"/>
      <c r="J111" s="17">
        <f t="shared" ref="J111:L111" si="13">J115-J106</f>
        <v>42</v>
      </c>
      <c r="K111" s="17">
        <f t="shared" ref="K111" si="14">K115-K106</f>
        <v>-142</v>
      </c>
      <c r="L111" s="97">
        <f t="shared" si="13"/>
        <v>-104</v>
      </c>
      <c r="M111" s="3"/>
    </row>
    <row r="112" spans="1:13" s="1" customFormat="1" x14ac:dyDescent="0.2">
      <c r="B112" s="31"/>
      <c r="D112" s="8" t="s">
        <v>11</v>
      </c>
      <c r="E112" s="109"/>
      <c r="F112" s="17">
        <f t="shared" ref="F112:H112" si="15">F116-F107</f>
        <v>60</v>
      </c>
      <c r="G112" s="17">
        <f t="shared" si="15"/>
        <v>17</v>
      </c>
      <c r="H112" s="17">
        <f t="shared" si="15"/>
        <v>-115</v>
      </c>
      <c r="I112" s="95"/>
      <c r="J112" s="17">
        <f t="shared" ref="J112:L112" si="16">J116-J107</f>
        <v>-10</v>
      </c>
      <c r="K112" s="17">
        <f t="shared" ref="K112" si="17">K116-K107</f>
        <v>-178</v>
      </c>
      <c r="L112" s="97">
        <f t="shared" si="16"/>
        <v>-111</v>
      </c>
      <c r="M112" s="3"/>
    </row>
    <row r="113" spans="2:13" ht="15" x14ac:dyDescent="0.2">
      <c r="B113" s="31"/>
      <c r="C113" s="3"/>
      <c r="D113" s="117" t="s">
        <v>215</v>
      </c>
      <c r="E113" s="118"/>
      <c r="F113" s="119"/>
      <c r="G113" s="119"/>
      <c r="H113" s="120"/>
      <c r="I113" s="95"/>
      <c r="J113" s="119"/>
      <c r="K113" s="119"/>
      <c r="L113" s="120"/>
    </row>
    <row r="114" spans="2:13" s="1" customFormat="1" x14ac:dyDescent="0.2">
      <c r="B114" s="31"/>
      <c r="D114" s="8" t="s">
        <v>6</v>
      </c>
      <c r="E114" s="109"/>
      <c r="F114" s="17">
        <f>'Prosus (Consolidated)'!F77</f>
        <v>3065</v>
      </c>
      <c r="G114" s="17">
        <f>'Prosus (Consolidated)'!G77</f>
        <v>3780</v>
      </c>
      <c r="H114" s="17">
        <f>'Prosus (Consolidated)'!H77</f>
        <v>3069</v>
      </c>
      <c r="I114" s="95"/>
      <c r="J114" s="17">
        <f>'Prosus (Consolidated)'!J77</f>
        <v>6866</v>
      </c>
      <c r="K114" s="17">
        <f>'Prosus (Consolidated)'!K77</f>
        <v>7391</v>
      </c>
      <c r="L114" s="27">
        <f>'Prosus (Consolidated)'!L77</f>
        <v>6217</v>
      </c>
      <c r="M114" s="3"/>
    </row>
    <row r="115" spans="2:13" s="1" customFormat="1" x14ac:dyDescent="0.2">
      <c r="B115" s="31"/>
      <c r="D115" s="8" t="s">
        <v>9</v>
      </c>
      <c r="E115" s="109"/>
      <c r="F115" s="17">
        <f>'Prosus (Consolidated)'!F78</f>
        <v>-105</v>
      </c>
      <c r="G115" s="17">
        <f>'Prosus (Consolidated)'!G78</f>
        <v>-251</v>
      </c>
      <c r="H115" s="17">
        <f>'Prosus (Consolidated)'!H78</f>
        <v>-166</v>
      </c>
      <c r="I115" s="95"/>
      <c r="J115" s="17">
        <f>'Prosus (Consolidated)'!J78</f>
        <v>-411</v>
      </c>
      <c r="K115" s="17">
        <f>'Prosus (Consolidated)'!K78</f>
        <v>-622</v>
      </c>
      <c r="L115" s="27">
        <f>'Prosus (Consolidated)'!L78</f>
        <v>-117</v>
      </c>
      <c r="M115" s="3"/>
    </row>
    <row r="116" spans="2:13" s="1" customFormat="1" ht="13.5" thickBot="1" x14ac:dyDescent="0.25">
      <c r="B116" s="31"/>
      <c r="D116" s="8" t="s">
        <v>11</v>
      </c>
      <c r="E116" s="109"/>
      <c r="F116" s="111">
        <f>'Prosus (Consolidated)'!F79</f>
        <v>-167</v>
      </c>
      <c r="G116" s="111">
        <f>'Prosus (Consolidated)'!G79</f>
        <v>-321</v>
      </c>
      <c r="H116" s="112">
        <f>'Prosus (Consolidated)'!H79</f>
        <v>-225</v>
      </c>
      <c r="I116" s="104"/>
      <c r="J116" s="111">
        <f>'Prosus (Consolidated)'!J79</f>
        <v>-547</v>
      </c>
      <c r="K116" s="111">
        <f>'Prosus (Consolidated)'!K79</f>
        <v>-764</v>
      </c>
      <c r="L116" s="112">
        <f>'Prosus (Consolidated)'!L79</f>
        <v>-229</v>
      </c>
      <c r="M116" s="3"/>
    </row>
    <row r="117" spans="2:13" x14ac:dyDescent="0.2">
      <c r="B117" s="31"/>
      <c r="C117" s="32"/>
      <c r="D117" s="3"/>
      <c r="E117" s="3"/>
      <c r="F117" s="3"/>
      <c r="G117" s="3"/>
      <c r="H117" s="3"/>
      <c r="I117" s="3"/>
      <c r="J117" s="3"/>
      <c r="K117" s="3"/>
      <c r="L117" s="33"/>
    </row>
    <row r="118" spans="2:13" x14ac:dyDescent="0.2">
      <c r="B118" s="31"/>
      <c r="C118" s="32"/>
      <c r="D118" s="34" t="s">
        <v>24</v>
      </c>
      <c r="E118" s="34"/>
      <c r="F118" s="3"/>
      <c r="G118" s="3"/>
      <c r="H118" s="3"/>
      <c r="I118" s="3"/>
      <c r="J118" s="3"/>
      <c r="K118" s="3"/>
      <c r="L118" s="33"/>
    </row>
    <row r="119" spans="2:13" x14ac:dyDescent="0.2">
      <c r="B119" s="31"/>
      <c r="C119" s="32"/>
      <c r="D119" s="35" t="s">
        <v>25</v>
      </c>
      <c r="E119" s="34" t="s">
        <v>26</v>
      </c>
      <c r="F119" s="3"/>
      <c r="G119" s="3"/>
      <c r="H119" s="3"/>
      <c r="I119" s="3"/>
      <c r="J119" s="3"/>
      <c r="K119" s="3"/>
      <c r="L119" s="33"/>
    </row>
    <row r="120" spans="2:13" x14ac:dyDescent="0.2">
      <c r="B120" s="31"/>
      <c r="C120" s="32"/>
      <c r="D120" s="166" t="s">
        <v>27</v>
      </c>
      <c r="E120" s="34" t="s">
        <v>190</v>
      </c>
      <c r="F120" s="3"/>
      <c r="G120" s="3"/>
      <c r="H120" s="3"/>
      <c r="I120" s="3"/>
      <c r="J120" s="3"/>
      <c r="K120" s="3"/>
      <c r="L120" s="33"/>
    </row>
    <row r="121" spans="2:13" x14ac:dyDescent="0.2">
      <c r="B121" s="31"/>
      <c r="C121" s="32"/>
      <c r="D121" s="166"/>
      <c r="E121" s="34" t="s">
        <v>208</v>
      </c>
      <c r="F121" s="3"/>
      <c r="G121" s="3"/>
      <c r="H121" s="3"/>
      <c r="I121" s="3"/>
      <c r="J121" s="3"/>
      <c r="K121" s="3"/>
      <c r="L121" s="33"/>
    </row>
    <row r="122" spans="2:13" x14ac:dyDescent="0.2">
      <c r="B122" s="31"/>
      <c r="C122" s="32"/>
      <c r="D122" s="166" t="s">
        <v>28</v>
      </c>
      <c r="E122" s="34" t="s">
        <v>29</v>
      </c>
      <c r="F122" s="3"/>
      <c r="G122" s="3"/>
      <c r="H122" s="3"/>
      <c r="I122" s="3"/>
      <c r="J122" s="3"/>
      <c r="K122" s="3"/>
      <c r="L122" s="33"/>
    </row>
    <row r="123" spans="2:13" s="1" customFormat="1" ht="15" customHeight="1" thickBot="1" x14ac:dyDescent="0.25">
      <c r="B123" s="42"/>
      <c r="C123" s="43"/>
      <c r="D123" s="135" t="s">
        <v>30</v>
      </c>
      <c r="E123" s="74" t="s">
        <v>172</v>
      </c>
      <c r="F123" s="43"/>
      <c r="G123" s="43"/>
      <c r="H123" s="43"/>
      <c r="I123" s="43"/>
      <c r="J123" s="43"/>
      <c r="K123" s="43"/>
      <c r="L123" s="45"/>
      <c r="M123" s="3"/>
    </row>
    <row r="124" spans="2:13" ht="6" customHeight="1" x14ac:dyDescent="0.2"/>
    <row r="125" spans="2:13" x14ac:dyDescent="0.2">
      <c r="F125" s="88"/>
      <c r="G125" s="88"/>
      <c r="J125" s="88"/>
      <c r="K125" s="88"/>
      <c r="L125" s="88"/>
    </row>
    <row r="126" spans="2:13" x14ac:dyDescent="0.2">
      <c r="F126" s="88"/>
      <c r="G126" s="88"/>
      <c r="J126" s="88"/>
      <c r="K126" s="88"/>
      <c r="L126" s="88"/>
    </row>
    <row r="127" spans="2:13" x14ac:dyDescent="0.2">
      <c r="F127" s="88"/>
      <c r="G127" s="88"/>
      <c r="J127" s="88"/>
      <c r="K127" s="88"/>
      <c r="L127" s="88"/>
    </row>
    <row r="128" spans="2:13" x14ac:dyDescent="0.2">
      <c r="E128" s="34"/>
      <c r="F128" s="88"/>
      <c r="G128" s="88"/>
      <c r="J128" s="88"/>
      <c r="K128" s="88"/>
      <c r="L128" s="88"/>
    </row>
    <row r="129" spans="5:13" x14ac:dyDescent="0.2">
      <c r="E129" s="34"/>
      <c r="J129" s="88"/>
      <c r="K129" s="88"/>
      <c r="L129" s="88"/>
      <c r="M129" s="88"/>
    </row>
  </sheetData>
  <pageMargins left="0.7" right="0.7" top="0.75" bottom="0.75" header="0.3" footer="0.3"/>
  <pageSetup paperSize="9" scale="44" orientation="portrait" r:id="rId1"/>
  <ignoredErrors>
    <ignoredError sqref="D122 C123:D123 D119:D120" numberStoredAsText="1"/>
    <ignoredError sqref="L10 F67:I67 L67 F10:I10 J67 J10:K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F3E45-31FA-47ED-8C2B-EA3B747714A1}">
  <sheetPr>
    <pageSetUpPr fitToPage="1"/>
  </sheetPr>
  <dimension ref="A1:R92"/>
  <sheetViews>
    <sheetView showGridLines="0" zoomScaleNormal="100" workbookViewId="0">
      <pane xSplit="5" ySplit="3" topLeftCell="F4" activePane="bottomRight" state="frozen"/>
      <selection activeCell="O97" sqref="O97"/>
      <selection pane="topRight" activeCell="O97" sqref="O97"/>
      <selection pane="bottomLeft" activeCell="O97" sqref="O97"/>
      <selection pane="bottomRight" activeCell="B2" sqref="B2"/>
    </sheetView>
  </sheetViews>
  <sheetFormatPr defaultColWidth="9.140625" defaultRowHeight="12.75" x14ac:dyDescent="0.2"/>
  <cols>
    <col min="1" max="1" width="2.28515625" style="3" customWidth="1"/>
    <col min="2" max="2" width="4.7109375" style="1" customWidth="1"/>
    <col min="3" max="3" width="33.85546875" style="2" customWidth="1"/>
    <col min="4" max="4" width="2.85546875" style="2" customWidth="1"/>
    <col min="5" max="5" width="44.42578125" style="1" bestFit="1" customWidth="1"/>
    <col min="6" max="8" width="12.140625" style="1" customWidth="1"/>
    <col min="9" max="9" width="2.42578125" style="1" customWidth="1"/>
    <col min="10" max="12" width="12.140625" style="1" customWidth="1"/>
    <col min="13" max="13" width="1.28515625" style="3" customWidth="1"/>
    <col min="14" max="16384" width="9.140625" style="3"/>
  </cols>
  <sheetData>
    <row r="1" spans="1:15" ht="7.5" customHeight="1" thickBot="1" x14ac:dyDescent="0.25">
      <c r="A1" s="172"/>
      <c r="M1" s="75"/>
      <c r="N1" s="75"/>
    </row>
    <row r="2" spans="1:15" ht="15" x14ac:dyDescent="0.2">
      <c r="B2" s="4" t="s">
        <v>32</v>
      </c>
      <c r="C2" s="40"/>
      <c r="D2" s="40"/>
      <c r="E2" s="6"/>
      <c r="F2" s="5"/>
      <c r="G2" s="5"/>
      <c r="H2" s="6"/>
      <c r="I2" s="126"/>
      <c r="J2" s="5"/>
      <c r="K2" s="5"/>
      <c r="L2" s="6"/>
    </row>
    <row r="3" spans="1:15" x14ac:dyDescent="0.2">
      <c r="B3" s="31"/>
      <c r="C3" s="7"/>
      <c r="D3" s="3" t="s">
        <v>1</v>
      </c>
      <c r="E3" s="33"/>
      <c r="F3" s="9" t="s">
        <v>150</v>
      </c>
      <c r="G3" s="9" t="s">
        <v>149</v>
      </c>
      <c r="H3" s="10" t="s">
        <v>148</v>
      </c>
      <c r="I3" s="127"/>
      <c r="J3" s="9" t="s">
        <v>2</v>
      </c>
      <c r="K3" s="9" t="s">
        <v>3</v>
      </c>
      <c r="L3" s="10" t="s">
        <v>181</v>
      </c>
    </row>
    <row r="4" spans="1:15" x14ac:dyDescent="0.2">
      <c r="B4" s="31"/>
      <c r="C4" s="7"/>
      <c r="D4" s="105" t="s">
        <v>4</v>
      </c>
      <c r="E4" s="106"/>
      <c r="F4" s="107"/>
      <c r="G4" s="107"/>
      <c r="H4" s="108"/>
      <c r="I4" s="128"/>
      <c r="J4" s="107"/>
      <c r="K4" s="107"/>
      <c r="L4" s="108"/>
    </row>
    <row r="5" spans="1:15" ht="15" x14ac:dyDescent="0.2">
      <c r="B5" s="31"/>
      <c r="C5" s="3"/>
      <c r="D5" s="117" t="s">
        <v>213</v>
      </c>
      <c r="E5" s="118"/>
      <c r="F5" s="119"/>
      <c r="G5" s="119"/>
      <c r="H5" s="120"/>
      <c r="I5" s="128"/>
      <c r="J5" s="119"/>
      <c r="K5" s="119"/>
      <c r="L5" s="120"/>
    </row>
    <row r="6" spans="1:15" x14ac:dyDescent="0.2">
      <c r="A6" s="172"/>
      <c r="B6" s="31"/>
      <c r="C6" s="3"/>
      <c r="D6" s="8" t="s">
        <v>6</v>
      </c>
      <c r="E6" s="109"/>
      <c r="F6" s="18">
        <f>F22+F14+F30+F38+F46+F54</f>
        <v>2136</v>
      </c>
      <c r="G6" s="18">
        <f>G22+G14+G30+G38+G46+G54</f>
        <v>2269</v>
      </c>
      <c r="H6" s="18">
        <f>H22+H14+H30+H38+H46+H54</f>
        <v>2451</v>
      </c>
      <c r="I6" s="101"/>
      <c r="J6" s="18">
        <f>J22+J14+J30+J38+J46+J54</f>
        <v>4619</v>
      </c>
      <c r="K6" s="18">
        <f>K22+K14+K30+K38+K46+K54</f>
        <v>4947</v>
      </c>
      <c r="L6" s="19">
        <f>L22+L14+L30+L38+L46+L54</f>
        <v>5467</v>
      </c>
      <c r="M6" s="1"/>
      <c r="N6" s="129"/>
      <c r="O6" s="129"/>
    </row>
    <row r="7" spans="1:15" x14ac:dyDescent="0.2">
      <c r="A7" s="172"/>
      <c r="B7" s="31"/>
      <c r="C7" s="3"/>
      <c r="D7" s="15" t="s">
        <v>7</v>
      </c>
      <c r="E7" s="110"/>
      <c r="F7" s="76">
        <v>0.2</v>
      </c>
      <c r="G7" s="76">
        <f>G6/F6-1</f>
        <v>6.2265917602996268E-2</v>
      </c>
      <c r="H7" s="76">
        <f>H6/G6-1</f>
        <v>8.021154693697663E-2</v>
      </c>
      <c r="I7" s="101"/>
      <c r="J7" s="76">
        <v>0.13</v>
      </c>
      <c r="K7" s="76">
        <f>K6/J6-1</f>
        <v>7.1011041350941717E-2</v>
      </c>
      <c r="L7" s="77">
        <f>L6/K6-1</f>
        <v>0.10511421063270676</v>
      </c>
      <c r="M7" s="1"/>
    </row>
    <row r="8" spans="1:15" x14ac:dyDescent="0.2">
      <c r="A8" s="172"/>
      <c r="B8" s="31"/>
      <c r="C8" s="3"/>
      <c r="D8" s="15" t="s">
        <v>8</v>
      </c>
      <c r="E8" s="110"/>
      <c r="F8" s="76">
        <v>0.18</v>
      </c>
      <c r="G8" s="76">
        <v>0.18</v>
      </c>
      <c r="H8" s="76">
        <v>0.16</v>
      </c>
      <c r="I8" s="101"/>
      <c r="J8" s="76">
        <v>0.16</v>
      </c>
      <c r="K8" s="76">
        <v>0.17</v>
      </c>
      <c r="L8" s="100">
        <v>0.19397283531409168</v>
      </c>
      <c r="M8" s="1"/>
    </row>
    <row r="9" spans="1:15" x14ac:dyDescent="0.2">
      <c r="A9" s="172"/>
      <c r="B9" s="31"/>
      <c r="C9" s="3"/>
      <c r="D9" s="8" t="s">
        <v>9</v>
      </c>
      <c r="E9" s="109"/>
      <c r="F9" s="18">
        <f>F25+F17+F33+F41+F49+F57</f>
        <v>-110</v>
      </c>
      <c r="G9" s="18">
        <f>G25+G17+G33+G41+G49+G57</f>
        <v>-213</v>
      </c>
      <c r="H9" s="18">
        <f>H25+H17+H33+H41+H49+H57</f>
        <v>14</v>
      </c>
      <c r="I9" s="101"/>
      <c r="J9" s="18">
        <f>J25+J17+J33+J41+J49+J57</f>
        <v>-283</v>
      </c>
      <c r="K9" s="18">
        <f>K25+K17+K33+K41+K49+K57</f>
        <v>-314</v>
      </c>
      <c r="L9" s="19">
        <f>L25+L17+L33+L41+L49+L57</f>
        <v>136</v>
      </c>
    </row>
    <row r="10" spans="1:15" x14ac:dyDescent="0.2">
      <c r="A10" s="172"/>
      <c r="B10" s="31"/>
      <c r="C10" s="3"/>
      <c r="D10" s="15" t="s">
        <v>10</v>
      </c>
      <c r="E10" s="110"/>
      <c r="F10" s="76">
        <f>F9/F6</f>
        <v>-5.1498127340823971E-2</v>
      </c>
      <c r="G10" s="76">
        <f>G9/G6</f>
        <v>-9.3873953283384756E-2</v>
      </c>
      <c r="H10" s="76">
        <f>H9/H6</f>
        <v>5.7119543043655649E-3</v>
      </c>
      <c r="I10" s="101"/>
      <c r="J10" s="76">
        <f>J9/J6</f>
        <v>-6.1268672872916215E-2</v>
      </c>
      <c r="K10" s="76">
        <f>K9/K6</f>
        <v>-6.3472811805134421E-2</v>
      </c>
      <c r="L10" s="77">
        <f>L9/L6</f>
        <v>2.487653191878544E-2</v>
      </c>
      <c r="M10" s="1"/>
    </row>
    <row r="11" spans="1:15" x14ac:dyDescent="0.2">
      <c r="A11" s="172"/>
      <c r="B11" s="31"/>
      <c r="C11" s="3"/>
      <c r="D11" s="8" t="s">
        <v>11</v>
      </c>
      <c r="E11" s="109"/>
      <c r="F11" s="18">
        <f>F27+F19+F35+F43+F51+F59</f>
        <v>-149</v>
      </c>
      <c r="G11" s="18">
        <f>G27+G19+G35+G43+G51+G59</f>
        <v>-256</v>
      </c>
      <c r="H11" s="18">
        <f>H27+H19+H35+H43+H51+H59</f>
        <v>-36</v>
      </c>
      <c r="I11" s="101"/>
      <c r="J11" s="18">
        <f>J27+J19+J35+J43+J51+J59</f>
        <v>-370</v>
      </c>
      <c r="K11" s="18">
        <f>K27+K19+K35+K43+K51+K59</f>
        <v>-413</v>
      </c>
      <c r="L11" s="19">
        <f>L27+L19+L35+L43+L51+L59</f>
        <v>38</v>
      </c>
      <c r="N11" s="129"/>
      <c r="O11" s="129"/>
    </row>
    <row r="12" spans="1:15" x14ac:dyDescent="0.2">
      <c r="A12" s="172"/>
      <c r="B12" s="31"/>
      <c r="C12" s="3"/>
      <c r="D12" s="15" t="s">
        <v>12</v>
      </c>
      <c r="E12" s="110"/>
      <c r="F12" s="76">
        <f>F11/F6</f>
        <v>-6.9756554307116109E-2</v>
      </c>
      <c r="G12" s="76">
        <f>G11/G6</f>
        <v>-0.11282503305420891</v>
      </c>
      <c r="H12" s="76">
        <f>H11/H6</f>
        <v>-1.4687882496940025E-2</v>
      </c>
      <c r="I12" s="101"/>
      <c r="J12" s="76">
        <f>J11/J6</f>
        <v>-8.0103918597098936E-2</v>
      </c>
      <c r="K12" s="76">
        <f>K11/K6</f>
        <v>-8.3484940367899732E-2</v>
      </c>
      <c r="L12" s="77">
        <f>L11/L6</f>
        <v>6.9507956831900497E-3</v>
      </c>
      <c r="M12" s="1"/>
      <c r="N12" s="76"/>
    </row>
    <row r="13" spans="1:15" ht="15" x14ac:dyDescent="0.2">
      <c r="A13" s="172"/>
      <c r="B13" s="31"/>
      <c r="C13" s="3"/>
      <c r="D13" s="114" t="s">
        <v>214</v>
      </c>
      <c r="E13" s="131"/>
      <c r="F13" s="12"/>
      <c r="G13" s="12"/>
      <c r="H13" s="12"/>
      <c r="I13" s="101"/>
      <c r="J13" s="12"/>
      <c r="K13" s="12"/>
      <c r="L13" s="14"/>
    </row>
    <row r="14" spans="1:15" x14ac:dyDescent="0.2">
      <c r="A14" s="172"/>
      <c r="B14" s="31"/>
      <c r="C14" s="3"/>
      <c r="D14" s="115" t="s">
        <v>6</v>
      </c>
      <c r="E14" s="109"/>
      <c r="F14" s="18">
        <f>'Food Delivery'!F6</f>
        <v>464</v>
      </c>
      <c r="G14" s="18">
        <f>'Food Delivery'!G6</f>
        <v>663</v>
      </c>
      <c r="H14" s="18">
        <f>'Food Delivery'!H6</f>
        <v>574</v>
      </c>
      <c r="I14" s="101"/>
      <c r="J14" s="18">
        <f>'Food Delivery'!J6</f>
        <v>991</v>
      </c>
      <c r="K14" s="18">
        <f>'Food Delivery'!K6</f>
        <v>1371</v>
      </c>
      <c r="L14" s="19">
        <f>'Food Delivery'!L6</f>
        <v>1222</v>
      </c>
    </row>
    <row r="15" spans="1:15" x14ac:dyDescent="0.2">
      <c r="A15" s="172"/>
      <c r="B15" s="31"/>
      <c r="C15" s="3"/>
      <c r="D15" s="116" t="s">
        <v>7</v>
      </c>
      <c r="E15" s="110"/>
      <c r="F15" s="76">
        <v>0.44</v>
      </c>
      <c r="G15" s="76">
        <f>G14/F14-1</f>
        <v>0.42887931034482762</v>
      </c>
      <c r="H15" s="76">
        <f>H14/G14-1</f>
        <v>-0.13423831070889891</v>
      </c>
      <c r="I15" s="101"/>
      <c r="J15" s="76">
        <v>0.34</v>
      </c>
      <c r="K15" s="76">
        <f>K14/J14-1</f>
        <v>0.38345105953582248</v>
      </c>
      <c r="L15" s="77">
        <f>L14/K14-1</f>
        <v>-0.10867979576951126</v>
      </c>
    </row>
    <row r="16" spans="1:15" x14ac:dyDescent="0.2">
      <c r="A16" s="172"/>
      <c r="B16" s="31"/>
      <c r="C16" s="3"/>
      <c r="D16" s="116" t="s">
        <v>8</v>
      </c>
      <c r="E16" s="110"/>
      <c r="F16" s="76">
        <f>'Food Delivery'!F8</f>
        <v>0.38</v>
      </c>
      <c r="G16" s="76">
        <f>'Food Delivery'!G8</f>
        <v>0.39</v>
      </c>
      <c r="H16" s="76">
        <f>'Food Delivery'!H8</f>
        <v>0.17</v>
      </c>
      <c r="I16" s="101"/>
      <c r="J16" s="76">
        <f>'Food Delivery'!J8</f>
        <v>0.28999999999999998</v>
      </c>
      <c r="K16" s="76">
        <f>'Food Delivery'!K8</f>
        <v>0.35</v>
      </c>
      <c r="L16" s="77">
        <f>'Food Delivery'!L8</f>
        <v>0.22</v>
      </c>
      <c r="N16" s="200"/>
    </row>
    <row r="17" spans="1:13" x14ac:dyDescent="0.2">
      <c r="A17" s="172"/>
      <c r="B17" s="31"/>
      <c r="C17" s="3"/>
      <c r="D17" s="115" t="s">
        <v>9</v>
      </c>
      <c r="E17" s="109"/>
      <c r="F17" s="18">
        <v>-105</v>
      </c>
      <c r="G17" s="18">
        <v>-64</v>
      </c>
      <c r="H17" s="18">
        <v>11</v>
      </c>
      <c r="I17" s="101"/>
      <c r="J17" s="18">
        <v>-209</v>
      </c>
      <c r="K17" s="18">
        <v>-94</v>
      </c>
      <c r="L17" s="19">
        <v>77</v>
      </c>
    </row>
    <row r="18" spans="1:13" x14ac:dyDescent="0.2">
      <c r="A18" s="172"/>
      <c r="B18" s="31"/>
      <c r="C18" s="3"/>
      <c r="D18" s="116" t="s">
        <v>10</v>
      </c>
      <c r="E18" s="110"/>
      <c r="F18" s="76">
        <f>F17/F14</f>
        <v>-0.22629310344827586</v>
      </c>
      <c r="G18" s="76">
        <f>G17/G14</f>
        <v>-9.6530920060331829E-2</v>
      </c>
      <c r="H18" s="76">
        <f>H17/H14</f>
        <v>1.9163763066202089E-2</v>
      </c>
      <c r="I18" s="101"/>
      <c r="J18" s="76">
        <f>J17/J14</f>
        <v>-0.21089808274470231</v>
      </c>
      <c r="K18" s="76">
        <f>K17/K14</f>
        <v>-6.8563092633114511E-2</v>
      </c>
      <c r="L18" s="77">
        <f>L17/L14</f>
        <v>6.3011456628477902E-2</v>
      </c>
    </row>
    <row r="19" spans="1:13" x14ac:dyDescent="0.2">
      <c r="A19" s="172"/>
      <c r="B19" s="31"/>
      <c r="C19" s="3"/>
      <c r="D19" s="115" t="s">
        <v>11</v>
      </c>
      <c r="E19" s="109"/>
      <c r="F19" s="18">
        <f>'Food Delivery'!F9</f>
        <v>-108</v>
      </c>
      <c r="G19" s="18">
        <f>'Food Delivery'!G9</f>
        <v>-70</v>
      </c>
      <c r="H19" s="18">
        <f>'Food Delivery'!H9</f>
        <v>5</v>
      </c>
      <c r="I19" s="101"/>
      <c r="J19" s="18">
        <f>'Food Delivery'!J9</f>
        <v>-216</v>
      </c>
      <c r="K19" s="18">
        <f>'Food Delivery'!K9</f>
        <v>-106</v>
      </c>
      <c r="L19" s="19">
        <f>'Food Delivery'!L9</f>
        <v>67</v>
      </c>
    </row>
    <row r="20" spans="1:13" x14ac:dyDescent="0.2">
      <c r="A20" s="172"/>
      <c r="B20" s="31"/>
      <c r="C20" s="3"/>
      <c r="D20" s="116" t="s">
        <v>12</v>
      </c>
      <c r="E20" s="110"/>
      <c r="F20" s="76">
        <f>F19/F14</f>
        <v>-0.23275862068965517</v>
      </c>
      <c r="G20" s="76">
        <f>G19/G14</f>
        <v>-0.10558069381598793</v>
      </c>
      <c r="H20" s="76">
        <f>H19/H14</f>
        <v>8.7108013937282226E-3</v>
      </c>
      <c r="I20" s="101"/>
      <c r="J20" s="76">
        <f>J19/J14</f>
        <v>-0.21796165489404642</v>
      </c>
      <c r="K20" s="76">
        <f>K19/K14</f>
        <v>-7.7315827862873818E-2</v>
      </c>
      <c r="L20" s="77">
        <f>L19/L14</f>
        <v>5.4828150572831427E-2</v>
      </c>
    </row>
    <row r="21" spans="1:13" x14ac:dyDescent="0.2">
      <c r="A21" s="172"/>
      <c r="B21" s="31"/>
      <c r="C21" s="3"/>
      <c r="D21" s="114" t="s">
        <v>48</v>
      </c>
      <c r="E21" s="131"/>
      <c r="F21" s="12"/>
      <c r="G21" s="12"/>
      <c r="H21" s="12"/>
      <c r="I21" s="101"/>
      <c r="J21" s="12"/>
      <c r="K21" s="12"/>
      <c r="L21" s="14"/>
      <c r="M21" s="1"/>
    </row>
    <row r="22" spans="1:13" x14ac:dyDescent="0.2">
      <c r="A22" s="172"/>
      <c r="B22" s="31"/>
      <c r="C22" s="3"/>
      <c r="D22" s="115" t="s">
        <v>6</v>
      </c>
      <c r="E22" s="109"/>
      <c r="F22" s="18">
        <f>Classifieds!F6</f>
        <v>273</v>
      </c>
      <c r="G22" s="18">
        <f>Classifieds!G6</f>
        <v>247</v>
      </c>
      <c r="H22" s="18">
        <f>Classifieds!H6</f>
        <v>342</v>
      </c>
      <c r="I22" s="101"/>
      <c r="J22" s="18">
        <f>Classifieds!J6</f>
        <v>521</v>
      </c>
      <c r="K22" s="18">
        <f>Classifieds!K6</f>
        <v>519</v>
      </c>
      <c r="L22" s="19">
        <f>Classifieds!L6</f>
        <v>707</v>
      </c>
      <c r="M22" s="1"/>
    </row>
    <row r="23" spans="1:13" x14ac:dyDescent="0.2">
      <c r="A23" s="172"/>
      <c r="B23" s="31"/>
      <c r="C23" s="3"/>
      <c r="D23" s="116" t="s">
        <v>7</v>
      </c>
      <c r="E23" s="110"/>
      <c r="F23" s="76">
        <v>0.36</v>
      </c>
      <c r="G23" s="76">
        <f>G22/F22-1</f>
        <v>-9.5238095238095233E-2</v>
      </c>
      <c r="H23" s="76">
        <f>H22/G22-1</f>
        <v>0.38461538461538458</v>
      </c>
      <c r="I23" s="101"/>
      <c r="J23" s="76">
        <v>0.2</v>
      </c>
      <c r="K23" s="76">
        <f>K22/J22-1</f>
        <v>-3.8387715930902067E-3</v>
      </c>
      <c r="L23" s="77">
        <f>L22/K22-1</f>
        <v>0.36223506743737954</v>
      </c>
      <c r="M23" s="1"/>
    </row>
    <row r="24" spans="1:13" x14ac:dyDescent="0.2">
      <c r="A24" s="172"/>
      <c r="B24" s="31"/>
      <c r="C24" s="3"/>
      <c r="D24" s="116" t="s">
        <v>8</v>
      </c>
      <c r="E24" s="110"/>
      <c r="F24" s="76">
        <f>Classifieds!F8</f>
        <v>0.25</v>
      </c>
      <c r="G24" s="76">
        <f>Classifieds!G8</f>
        <v>0.19</v>
      </c>
      <c r="H24" s="76">
        <f>Classifieds!H8</f>
        <v>0.32</v>
      </c>
      <c r="I24" s="101"/>
      <c r="J24" s="76">
        <f>Classifieds!J8</f>
        <v>0.22</v>
      </c>
      <c r="K24" s="76">
        <f>Classifieds!K8</f>
        <v>0.21</v>
      </c>
      <c r="L24" s="77">
        <f>Classifieds!L8</f>
        <v>0.27</v>
      </c>
      <c r="M24" s="1"/>
    </row>
    <row r="25" spans="1:13" x14ac:dyDescent="0.2">
      <c r="A25" s="172"/>
      <c r="B25" s="31"/>
      <c r="C25" s="3"/>
      <c r="D25" s="115" t="s">
        <v>9</v>
      </c>
      <c r="E25" s="109"/>
      <c r="F25" s="18">
        <v>61</v>
      </c>
      <c r="G25" s="18">
        <v>45</v>
      </c>
      <c r="H25" s="18">
        <v>102</v>
      </c>
      <c r="I25" s="101"/>
      <c r="J25" s="18">
        <v>84</v>
      </c>
      <c r="K25" s="18">
        <v>73</v>
      </c>
      <c r="L25" s="19">
        <v>187</v>
      </c>
    </row>
    <row r="26" spans="1:13" x14ac:dyDescent="0.2">
      <c r="A26" s="172"/>
      <c r="B26" s="31"/>
      <c r="C26" s="3"/>
      <c r="D26" s="116" t="s">
        <v>10</v>
      </c>
      <c r="E26" s="110"/>
      <c r="F26" s="76">
        <f>F25/F22</f>
        <v>0.22344322344322345</v>
      </c>
      <c r="G26" s="76">
        <f>G25/G22</f>
        <v>0.18218623481781376</v>
      </c>
      <c r="H26" s="76">
        <f>H25/H22</f>
        <v>0.2982456140350877</v>
      </c>
      <c r="I26" s="101"/>
      <c r="J26" s="76">
        <f>J25/J22</f>
        <v>0.16122840690978887</v>
      </c>
      <c r="K26" s="76">
        <f>K25/K22</f>
        <v>0.14065510597302505</v>
      </c>
      <c r="L26" s="77">
        <f>L25/L22</f>
        <v>0.26449787835926447</v>
      </c>
      <c r="M26" s="1"/>
    </row>
    <row r="27" spans="1:13" x14ac:dyDescent="0.2">
      <c r="A27" s="172"/>
      <c r="B27" s="31"/>
      <c r="C27" s="3"/>
      <c r="D27" s="115" t="s">
        <v>11</v>
      </c>
      <c r="E27" s="109"/>
      <c r="F27" s="18">
        <f>Classifieds!F9</f>
        <v>51</v>
      </c>
      <c r="G27" s="18">
        <f>Classifieds!G9</f>
        <v>38</v>
      </c>
      <c r="H27" s="18">
        <f>Classifieds!H9</f>
        <v>94</v>
      </c>
      <c r="I27" s="101"/>
      <c r="J27" s="18">
        <f>Classifieds!J9</f>
        <v>65</v>
      </c>
      <c r="K27" s="18">
        <f>Classifieds!K9</f>
        <v>56</v>
      </c>
      <c r="L27" s="19">
        <f>Classifieds!L9</f>
        <v>172</v>
      </c>
    </row>
    <row r="28" spans="1:13" x14ac:dyDescent="0.2">
      <c r="A28" s="172"/>
      <c r="B28" s="31"/>
      <c r="C28" s="3"/>
      <c r="D28" s="116" t="s">
        <v>12</v>
      </c>
      <c r="E28" s="110"/>
      <c r="F28" s="76">
        <f>F27/F22</f>
        <v>0.18681318681318682</v>
      </c>
      <c r="G28" s="76">
        <f>G27/G22</f>
        <v>0.15384615384615385</v>
      </c>
      <c r="H28" s="76">
        <f>H27/H22</f>
        <v>0.27485380116959063</v>
      </c>
      <c r="I28" s="101"/>
      <c r="J28" s="76">
        <f>J27/J22</f>
        <v>0.12476007677543186</v>
      </c>
      <c r="K28" s="76">
        <f>K27/K22</f>
        <v>0.10789980732177264</v>
      </c>
      <c r="L28" s="77">
        <f>L27/L22</f>
        <v>0.24328147100424327</v>
      </c>
      <c r="M28" s="1"/>
    </row>
    <row r="29" spans="1:13" x14ac:dyDescent="0.2">
      <c r="A29" s="172"/>
      <c r="B29" s="31"/>
      <c r="C29" s="3"/>
      <c r="D29" s="114" t="s">
        <v>14</v>
      </c>
      <c r="E29" s="131"/>
      <c r="F29" s="12"/>
      <c r="G29" s="12"/>
      <c r="H29" s="12"/>
      <c r="I29" s="101"/>
      <c r="J29" s="12"/>
      <c r="K29" s="12"/>
      <c r="L29" s="14"/>
    </row>
    <row r="30" spans="1:13" ht="15.6" customHeight="1" x14ac:dyDescent="0.2">
      <c r="A30" s="172"/>
      <c r="B30" s="31"/>
      <c r="C30" s="3"/>
      <c r="D30" s="115" t="s">
        <v>6</v>
      </c>
      <c r="E30" s="104"/>
      <c r="F30" s="18">
        <f>'Payments &amp; Fintech'!F6</f>
        <v>309</v>
      </c>
      <c r="G30" s="18">
        <f>'Payments &amp; Fintech'!G6</f>
        <v>412</v>
      </c>
      <c r="H30" s="18">
        <f>'Payments &amp; Fintech'!H6</f>
        <v>497</v>
      </c>
      <c r="I30" s="101"/>
      <c r="J30" s="18">
        <f>'Payments &amp; Fintech'!J6</f>
        <v>686</v>
      </c>
      <c r="K30" s="18">
        <f>'Payments &amp; Fintech'!K6</f>
        <v>903</v>
      </c>
      <c r="L30" s="19">
        <f>'Payments &amp; Fintech'!L6</f>
        <v>1106</v>
      </c>
    </row>
    <row r="31" spans="1:13" x14ac:dyDescent="0.2">
      <c r="A31" s="172"/>
      <c r="B31" s="31"/>
      <c r="C31" s="3"/>
      <c r="D31" s="116" t="s">
        <v>7</v>
      </c>
      <c r="E31" s="104"/>
      <c r="F31" s="76">
        <v>0.37</v>
      </c>
      <c r="G31" s="76">
        <f>G30/F30-1</f>
        <v>0.33333333333333326</v>
      </c>
      <c r="H31" s="76">
        <f>H30/G30-1</f>
        <v>0.2063106796116505</v>
      </c>
      <c r="I31" s="101"/>
      <c r="J31" s="76">
        <v>0.33</v>
      </c>
      <c r="K31" s="76">
        <f>K30/J30-1</f>
        <v>0.31632653061224492</v>
      </c>
      <c r="L31" s="77">
        <f>L30/K30-1</f>
        <v>0.22480620155038755</v>
      </c>
    </row>
    <row r="32" spans="1:13" x14ac:dyDescent="0.2">
      <c r="A32" s="172"/>
      <c r="B32" s="31"/>
      <c r="C32" s="3"/>
      <c r="D32" s="116" t="s">
        <v>8</v>
      </c>
      <c r="E32" s="104"/>
      <c r="F32" s="76">
        <f>'Payments &amp; Fintech'!F8</f>
        <v>0.4</v>
      </c>
      <c r="G32" s="76">
        <f>'Payments &amp; Fintech'!G8</f>
        <v>0.56999999999999995</v>
      </c>
      <c r="H32" s="76">
        <f>'Payments &amp; Fintech'!H8</f>
        <v>0.32</v>
      </c>
      <c r="I32" s="101"/>
      <c r="J32" s="76">
        <f>'Payments &amp; Fintech'!J8</f>
        <v>0.41</v>
      </c>
      <c r="K32" s="76">
        <f>'Payments &amp; Fintech'!K8</f>
        <v>0.52</v>
      </c>
      <c r="L32" s="77">
        <f>'Payments &amp; Fintech'!L8</f>
        <v>0.38</v>
      </c>
    </row>
    <row r="33" spans="1:18" x14ac:dyDescent="0.2">
      <c r="A33" s="172"/>
      <c r="B33" s="31"/>
      <c r="C33" s="3"/>
      <c r="D33" s="115" t="s">
        <v>9</v>
      </c>
      <c r="E33" s="104"/>
      <c r="F33" s="18">
        <v>-24</v>
      </c>
      <c r="G33" s="18">
        <v>-76</v>
      </c>
      <c r="H33" s="18">
        <v>-18</v>
      </c>
      <c r="I33" s="101"/>
      <c r="J33" s="18">
        <v>-39</v>
      </c>
      <c r="K33" s="18">
        <v>-77</v>
      </c>
      <c r="L33" s="19">
        <v>-23</v>
      </c>
    </row>
    <row r="34" spans="1:18" x14ac:dyDescent="0.2">
      <c r="A34" s="172"/>
      <c r="B34" s="31"/>
      <c r="C34" s="3"/>
      <c r="D34" s="116" t="s">
        <v>10</v>
      </c>
      <c r="E34" s="104"/>
      <c r="F34" s="76">
        <f>F33/F30</f>
        <v>-7.7669902912621352E-2</v>
      </c>
      <c r="G34" s="76">
        <f>G33/G30</f>
        <v>-0.18446601941747573</v>
      </c>
      <c r="H34" s="76">
        <f>H33/H30</f>
        <v>-3.6217303822937627E-2</v>
      </c>
      <c r="I34" s="101"/>
      <c r="J34" s="76">
        <f>J33/J30</f>
        <v>-5.6851311953352766E-2</v>
      </c>
      <c r="K34" s="76">
        <f>K33/K30</f>
        <v>-8.5271317829457363E-2</v>
      </c>
      <c r="L34" s="77">
        <f>L33/L30</f>
        <v>-2.0795660036166366E-2</v>
      </c>
    </row>
    <row r="35" spans="1:18" x14ac:dyDescent="0.2">
      <c r="A35" s="172"/>
      <c r="B35" s="31"/>
      <c r="C35" s="3"/>
      <c r="D35" s="115" t="s">
        <v>11</v>
      </c>
      <c r="E35" s="104"/>
      <c r="F35" s="18">
        <f>'Payments &amp; Fintech'!F9</f>
        <v>-27</v>
      </c>
      <c r="G35" s="18">
        <f>'Payments &amp; Fintech'!G9</f>
        <v>-80</v>
      </c>
      <c r="H35" s="18">
        <f>'Payments &amp; Fintech'!H9</f>
        <v>-22</v>
      </c>
      <c r="I35" s="101"/>
      <c r="J35" s="18">
        <f>'Payments &amp; Fintech'!J9</f>
        <v>-46</v>
      </c>
      <c r="K35" s="18">
        <f>'Payments &amp; Fintech'!K9</f>
        <v>-83</v>
      </c>
      <c r="L35" s="19">
        <f>'Payments &amp; Fintech'!L9</f>
        <v>-31</v>
      </c>
    </row>
    <row r="36" spans="1:18" x14ac:dyDescent="0.2">
      <c r="A36" s="172"/>
      <c r="B36" s="31"/>
      <c r="C36" s="3"/>
      <c r="D36" s="116" t="s">
        <v>12</v>
      </c>
      <c r="E36" s="104"/>
      <c r="F36" s="76">
        <f>F35/F30</f>
        <v>-8.7378640776699032E-2</v>
      </c>
      <c r="G36" s="76">
        <f>G35/G30</f>
        <v>-0.1941747572815534</v>
      </c>
      <c r="H36" s="76">
        <f>H35/H30</f>
        <v>-4.4265593561368208E-2</v>
      </c>
      <c r="I36" s="101"/>
      <c r="J36" s="76">
        <f>J35/J30</f>
        <v>-6.7055393586005832E-2</v>
      </c>
      <c r="K36" s="76">
        <f>K35/K30</f>
        <v>-9.1915836101882614E-2</v>
      </c>
      <c r="L36" s="77">
        <f>L35/L30</f>
        <v>-2.8028933092224231E-2</v>
      </c>
    </row>
    <row r="37" spans="1:18" x14ac:dyDescent="0.2">
      <c r="A37" s="172"/>
      <c r="B37" s="31"/>
      <c r="C37" s="3"/>
      <c r="D37" s="114" t="s">
        <v>15</v>
      </c>
      <c r="E37" s="131"/>
      <c r="F37" s="12"/>
      <c r="G37" s="12"/>
      <c r="H37" s="12"/>
      <c r="I37" s="101"/>
      <c r="J37" s="12"/>
      <c r="K37" s="12"/>
      <c r="L37" s="14"/>
    </row>
    <row r="38" spans="1:18" x14ac:dyDescent="0.2">
      <c r="A38" s="172"/>
      <c r="B38" s="31"/>
      <c r="C38" s="3"/>
      <c r="D38" s="115" t="s">
        <v>6</v>
      </c>
      <c r="E38" s="104"/>
      <c r="F38" s="18">
        <f>Edtech!F6</f>
        <v>23</v>
      </c>
      <c r="G38" s="18">
        <f>Edtech!G6</f>
        <v>63</v>
      </c>
      <c r="H38" s="18">
        <f>Edtech!H6</f>
        <v>71</v>
      </c>
      <c r="I38" s="101"/>
      <c r="J38" s="17">
        <f>Edtech!J6</f>
        <v>84</v>
      </c>
      <c r="K38" s="17">
        <f>Edtech!K6</f>
        <v>134</v>
      </c>
      <c r="L38" s="19">
        <f>Edtech!L6</f>
        <v>148</v>
      </c>
    </row>
    <row r="39" spans="1:18" x14ac:dyDescent="0.2">
      <c r="A39" s="172"/>
      <c r="B39" s="31"/>
      <c r="C39" s="3"/>
      <c r="D39" s="116" t="s">
        <v>7</v>
      </c>
      <c r="E39" s="104"/>
      <c r="F39" s="16" t="s">
        <v>21</v>
      </c>
      <c r="G39" s="16">
        <f>G38/F38-1</f>
        <v>1.7391304347826089</v>
      </c>
      <c r="H39" s="16">
        <f>H38/G38-1</f>
        <v>0.12698412698412698</v>
      </c>
      <c r="I39" s="101"/>
      <c r="J39" s="16" t="s">
        <v>21</v>
      </c>
      <c r="K39" s="16">
        <f>K38/J38-1</f>
        <v>0.59523809523809534</v>
      </c>
      <c r="L39" s="77">
        <f>L38/K38-1</f>
        <v>0.10447761194029859</v>
      </c>
    </row>
    <row r="40" spans="1:18" x14ac:dyDescent="0.2">
      <c r="A40" s="172"/>
      <c r="B40" s="31"/>
      <c r="C40" s="3"/>
      <c r="D40" s="116" t="s">
        <v>8</v>
      </c>
      <c r="E40" s="104"/>
      <c r="F40" s="16" t="str">
        <f>Edtech!F8</f>
        <v>-</v>
      </c>
      <c r="G40" s="16">
        <f>Edtech!G8</f>
        <v>0.3</v>
      </c>
      <c r="H40" s="16">
        <f>Edtech!H8</f>
        <v>0.11</v>
      </c>
      <c r="I40" s="101"/>
      <c r="J40" s="16" t="str">
        <f>Edtech!J8</f>
        <v>-</v>
      </c>
      <c r="K40" s="16">
        <f>Edtech!K8</f>
        <v>0.21</v>
      </c>
      <c r="L40" s="77">
        <f>Edtech!L8</f>
        <v>0.09</v>
      </c>
    </row>
    <row r="41" spans="1:18" x14ac:dyDescent="0.2">
      <c r="A41" s="172"/>
      <c r="B41" s="31"/>
      <c r="C41" s="3"/>
      <c r="D41" s="115" t="s">
        <v>9</v>
      </c>
      <c r="E41" s="104"/>
      <c r="F41" s="18">
        <v>-14</v>
      </c>
      <c r="G41" s="18">
        <v>-66</v>
      </c>
      <c r="H41" s="18">
        <v>-61</v>
      </c>
      <c r="I41" s="101"/>
      <c r="J41" s="18">
        <v>-50</v>
      </c>
      <c r="K41" s="18">
        <v>-122</v>
      </c>
      <c r="L41" s="19">
        <v>-91</v>
      </c>
      <c r="R41" s="201"/>
    </row>
    <row r="42" spans="1:18" x14ac:dyDescent="0.2">
      <c r="A42" s="172"/>
      <c r="B42" s="31"/>
      <c r="C42" s="3"/>
      <c r="D42" s="116" t="s">
        <v>10</v>
      </c>
      <c r="E42" s="104"/>
      <c r="F42" s="76">
        <f>F41/F38</f>
        <v>-0.60869565217391308</v>
      </c>
      <c r="G42" s="76">
        <f>G41/G38</f>
        <v>-1.0476190476190477</v>
      </c>
      <c r="H42" s="76">
        <f>H41/H38</f>
        <v>-0.85915492957746475</v>
      </c>
      <c r="I42" s="101"/>
      <c r="J42" s="16">
        <f>J41/J38</f>
        <v>-0.59523809523809523</v>
      </c>
      <c r="K42" s="16">
        <f>K41/K38</f>
        <v>-0.91044776119402981</v>
      </c>
      <c r="L42" s="77">
        <f>L41/L38</f>
        <v>-0.61486486486486491</v>
      </c>
    </row>
    <row r="43" spans="1:18" x14ac:dyDescent="0.2">
      <c r="A43" s="172"/>
      <c r="B43" s="31"/>
      <c r="C43" s="3"/>
      <c r="D43" s="115" t="s">
        <v>11</v>
      </c>
      <c r="E43" s="104"/>
      <c r="F43" s="18">
        <f>Edtech!F9</f>
        <v>-15</v>
      </c>
      <c r="G43" s="18">
        <f>Edtech!G9</f>
        <v>-68</v>
      </c>
      <c r="H43" s="18">
        <f>Edtech!H9</f>
        <v>-66</v>
      </c>
      <c r="I43" s="101"/>
      <c r="J43" s="18">
        <f>Edtech!J9</f>
        <v>-55</v>
      </c>
      <c r="K43" s="18">
        <f>Edtech!K9</f>
        <v>-131</v>
      </c>
      <c r="L43" s="19">
        <f>Edtech!L9</f>
        <v>-98</v>
      </c>
      <c r="M43" s="25">
        <f>Edtech!M9</f>
        <v>0</v>
      </c>
    </row>
    <row r="44" spans="1:18" x14ac:dyDescent="0.2">
      <c r="A44" s="172"/>
      <c r="B44" s="31"/>
      <c r="C44" s="3"/>
      <c r="D44" s="116" t="s">
        <v>12</v>
      </c>
      <c r="E44" s="104"/>
      <c r="F44" s="76">
        <f>F43/F38</f>
        <v>-0.65217391304347827</v>
      </c>
      <c r="G44" s="76">
        <f>G43/G38</f>
        <v>-1.0793650793650793</v>
      </c>
      <c r="H44" s="76">
        <f>H43/H38</f>
        <v>-0.92957746478873238</v>
      </c>
      <c r="I44" s="101"/>
      <c r="J44" s="16">
        <f>J43/J38</f>
        <v>-0.65476190476190477</v>
      </c>
      <c r="K44" s="16">
        <f>K43/K38</f>
        <v>-0.97761194029850751</v>
      </c>
      <c r="L44" s="77">
        <f>L43/L38</f>
        <v>-0.66216216216216217</v>
      </c>
      <c r="N44" s="200"/>
    </row>
    <row r="45" spans="1:18" x14ac:dyDescent="0.2">
      <c r="A45" s="172"/>
      <c r="B45" s="31"/>
      <c r="C45" s="3"/>
      <c r="D45" s="114" t="s">
        <v>16</v>
      </c>
      <c r="E45" s="131"/>
      <c r="F45" s="12"/>
      <c r="G45" s="12"/>
      <c r="H45" s="12"/>
      <c r="I45" s="101"/>
      <c r="J45" s="12"/>
      <c r="K45" s="12"/>
      <c r="L45" s="14"/>
    </row>
    <row r="46" spans="1:18" x14ac:dyDescent="0.2">
      <c r="A46" s="172"/>
      <c r="B46" s="31"/>
      <c r="C46" s="3"/>
      <c r="D46" s="115" t="s">
        <v>6</v>
      </c>
      <c r="E46" s="104"/>
      <c r="F46" s="18">
        <f>Etail!F6</f>
        <v>1026</v>
      </c>
      <c r="G46" s="18">
        <f>Etail!G6</f>
        <v>843</v>
      </c>
      <c r="H46" s="18">
        <f>Etail!H6</f>
        <v>930</v>
      </c>
      <c r="I46" s="101"/>
      <c r="J46" s="17">
        <f>Etail!J6</f>
        <v>2249</v>
      </c>
      <c r="K46" s="17">
        <f>Etail!K6</f>
        <v>1928</v>
      </c>
      <c r="L46" s="19">
        <f>Etail!L6</f>
        <v>2206</v>
      </c>
    </row>
    <row r="47" spans="1:18" x14ac:dyDescent="0.2">
      <c r="A47" s="172"/>
      <c r="B47" s="31"/>
      <c r="C47" s="3"/>
      <c r="D47" s="116" t="s">
        <v>7</v>
      </c>
      <c r="E47" s="104"/>
      <c r="F47" s="16">
        <v>7.0000000000000007E-2</v>
      </c>
      <c r="G47" s="16">
        <f>G46/F46-1</f>
        <v>-0.17836257309941517</v>
      </c>
      <c r="H47" s="16">
        <f>H46/G46-1</f>
        <v>0.10320284697508897</v>
      </c>
      <c r="I47" s="101"/>
      <c r="J47" s="16">
        <v>0</v>
      </c>
      <c r="K47" s="16">
        <f>K46/J46-1</f>
        <v>-0.14273010226767457</v>
      </c>
      <c r="L47" s="77">
        <f>L46/K46-1</f>
        <v>0.14419087136929454</v>
      </c>
    </row>
    <row r="48" spans="1:18" x14ac:dyDescent="0.2">
      <c r="A48" s="172"/>
      <c r="B48" s="31"/>
      <c r="C48" s="3"/>
      <c r="D48" s="116" t="s">
        <v>8</v>
      </c>
      <c r="E48" s="104"/>
      <c r="F48" s="16">
        <f>Etail!F8</f>
        <v>0.04</v>
      </c>
      <c r="G48" s="16">
        <f>Etail!G8</f>
        <v>-0.04</v>
      </c>
      <c r="H48" s="16">
        <f>Etail!H8</f>
        <v>0.04</v>
      </c>
      <c r="I48" s="101"/>
      <c r="J48" s="16">
        <f>Etail!J8</f>
        <v>0.03</v>
      </c>
      <c r="K48" s="16">
        <f>Etail!K8</f>
        <v>-0.04</v>
      </c>
      <c r="L48" s="77">
        <f>Etail!L8</f>
        <v>0.08</v>
      </c>
    </row>
    <row r="49" spans="1:12" x14ac:dyDescent="0.2">
      <c r="A49" s="172"/>
      <c r="B49" s="31"/>
      <c r="C49" s="3"/>
      <c r="D49" s="115" t="s">
        <v>9</v>
      </c>
      <c r="E49" s="104"/>
      <c r="F49" s="18">
        <v>10</v>
      </c>
      <c r="G49" s="18">
        <v>-13</v>
      </c>
      <c r="H49" s="18">
        <v>3</v>
      </c>
      <c r="I49" s="101"/>
      <c r="J49" s="18">
        <v>11</v>
      </c>
      <c r="K49" s="18">
        <v>-9</v>
      </c>
      <c r="L49" s="19">
        <v>21</v>
      </c>
    </row>
    <row r="50" spans="1:12" x14ac:dyDescent="0.2">
      <c r="A50" s="172"/>
      <c r="B50" s="31"/>
      <c r="C50" s="3"/>
      <c r="D50" s="116" t="s">
        <v>10</v>
      </c>
      <c r="E50" s="104"/>
      <c r="F50" s="76">
        <f>F49/F46</f>
        <v>9.7465886939571145E-3</v>
      </c>
      <c r="G50" s="76">
        <f>G49/G46</f>
        <v>-1.542111506524318E-2</v>
      </c>
      <c r="H50" s="76">
        <f>H49/H46</f>
        <v>3.2258064516129032E-3</v>
      </c>
      <c r="I50" s="101"/>
      <c r="J50" s="16">
        <f>J49/J46</f>
        <v>4.8910626945309022E-3</v>
      </c>
      <c r="K50" s="16">
        <f>K49/K46</f>
        <v>-4.6680497925311202E-3</v>
      </c>
      <c r="L50" s="77">
        <f>L49/L46</f>
        <v>9.5194922937443336E-3</v>
      </c>
    </row>
    <row r="51" spans="1:12" x14ac:dyDescent="0.2">
      <c r="A51" s="172"/>
      <c r="B51" s="31"/>
      <c r="C51" s="3"/>
      <c r="D51" s="115" t="s">
        <v>11</v>
      </c>
      <c r="E51" s="104"/>
      <c r="F51" s="18">
        <f>Etail!F9</f>
        <v>-11</v>
      </c>
      <c r="G51" s="18">
        <f>Etail!G9</f>
        <v>-37</v>
      </c>
      <c r="H51" s="18">
        <f>Etail!H9</f>
        <v>-24</v>
      </c>
      <c r="I51" s="101"/>
      <c r="J51" s="18">
        <f>Etail!J9</f>
        <v>-35</v>
      </c>
      <c r="K51" s="18">
        <f>Etail!K9</f>
        <v>-61</v>
      </c>
      <c r="L51" s="19">
        <f>Etail!L9</f>
        <v>-35</v>
      </c>
    </row>
    <row r="52" spans="1:12" x14ac:dyDescent="0.2">
      <c r="A52" s="172"/>
      <c r="B52" s="31"/>
      <c r="C52" s="3"/>
      <c r="D52" s="116" t="s">
        <v>12</v>
      </c>
      <c r="E52" s="104"/>
      <c r="F52" s="76">
        <f>F51/F46</f>
        <v>-1.0721247563352826E-2</v>
      </c>
      <c r="G52" s="76">
        <f>G51/G46</f>
        <v>-4.3890865954922892E-2</v>
      </c>
      <c r="H52" s="76">
        <f>H51/H46</f>
        <v>-2.5806451612903226E-2</v>
      </c>
      <c r="I52" s="101"/>
      <c r="J52" s="16">
        <f>J51/J46</f>
        <v>-1.5562472209871054E-2</v>
      </c>
      <c r="K52" s="16">
        <f>K51/K46</f>
        <v>-3.1639004149377592E-2</v>
      </c>
      <c r="L52" s="77">
        <f>L51/L46</f>
        <v>-1.5865820489573891E-2</v>
      </c>
    </row>
    <row r="53" spans="1:12" x14ac:dyDescent="0.2">
      <c r="A53" s="172"/>
      <c r="B53" s="31"/>
      <c r="C53" s="3"/>
      <c r="D53" s="114" t="s">
        <v>33</v>
      </c>
      <c r="E53" s="131"/>
      <c r="F53" s="12"/>
      <c r="G53" s="12"/>
      <c r="H53" s="12"/>
      <c r="I53" s="101"/>
      <c r="J53" s="12"/>
      <c r="K53" s="12"/>
      <c r="L53" s="14"/>
    </row>
    <row r="54" spans="1:12" x14ac:dyDescent="0.2">
      <c r="A54" s="172"/>
      <c r="B54" s="31"/>
      <c r="C54" s="3"/>
      <c r="D54" s="115" t="s">
        <v>6</v>
      </c>
      <c r="E54" s="109"/>
      <c r="F54" s="18">
        <v>41</v>
      </c>
      <c r="G54" s="18">
        <v>41</v>
      </c>
      <c r="H54" s="18">
        <v>37</v>
      </c>
      <c r="I54" s="101"/>
      <c r="J54" s="18">
        <v>88</v>
      </c>
      <c r="K54" s="18">
        <v>92</v>
      </c>
      <c r="L54" s="97">
        <v>78</v>
      </c>
    </row>
    <row r="55" spans="1:12" x14ac:dyDescent="0.2">
      <c r="A55" s="172"/>
      <c r="B55" s="31"/>
      <c r="C55" s="3"/>
      <c r="D55" s="116" t="s">
        <v>7</v>
      </c>
      <c r="E55" s="110"/>
      <c r="F55" s="76">
        <v>-0.45</v>
      </c>
      <c r="G55" s="76">
        <f>G54/F54-1</f>
        <v>0</v>
      </c>
      <c r="H55" s="76">
        <f>H54/G54-1</f>
        <v>-9.7560975609756073E-2</v>
      </c>
      <c r="I55" s="101"/>
      <c r="J55" s="76">
        <v>-0.39</v>
      </c>
      <c r="K55" s="76">
        <f>K54/J54-1</f>
        <v>4.5454545454545414E-2</v>
      </c>
      <c r="L55" s="77">
        <f>L54/K54-1</f>
        <v>-0.15217391304347827</v>
      </c>
    </row>
    <row r="56" spans="1:12" x14ac:dyDescent="0.2">
      <c r="A56" s="172"/>
      <c r="B56" s="31"/>
      <c r="C56" s="3"/>
      <c r="D56" s="116" t="s">
        <v>8</v>
      </c>
      <c r="E56" s="110"/>
      <c r="F56" s="76">
        <v>0.78</v>
      </c>
      <c r="G56" s="76">
        <v>0.57999999999999996</v>
      </c>
      <c r="H56" s="76">
        <v>0.17</v>
      </c>
      <c r="I56" s="101"/>
      <c r="J56" s="76">
        <v>0.97</v>
      </c>
      <c r="K56" s="76">
        <v>0.44</v>
      </c>
      <c r="L56" s="100">
        <v>0.15</v>
      </c>
    </row>
    <row r="57" spans="1:12" x14ac:dyDescent="0.2">
      <c r="A57" s="172"/>
      <c r="B57" s="31"/>
      <c r="C57" s="3"/>
      <c r="D57" s="115" t="s">
        <v>9</v>
      </c>
      <c r="E57" s="109"/>
      <c r="F57" s="18">
        <v>-38</v>
      </c>
      <c r="G57" s="18">
        <v>-39</v>
      </c>
      <c r="H57" s="18">
        <v>-23</v>
      </c>
      <c r="I57" s="101"/>
      <c r="J57" s="18">
        <v>-80</v>
      </c>
      <c r="K57" s="18">
        <v>-85</v>
      </c>
      <c r="L57" s="97">
        <v>-35</v>
      </c>
    </row>
    <row r="58" spans="1:12" x14ac:dyDescent="0.2">
      <c r="A58" s="172"/>
      <c r="B58" s="31"/>
      <c r="C58" s="3"/>
      <c r="D58" s="116" t="s">
        <v>10</v>
      </c>
      <c r="E58" s="110"/>
      <c r="F58" s="76">
        <f>F57/F54</f>
        <v>-0.92682926829268297</v>
      </c>
      <c r="G58" s="76">
        <f>G57/G54</f>
        <v>-0.95121951219512191</v>
      </c>
      <c r="H58" s="76">
        <f>H57/H54</f>
        <v>-0.6216216216216216</v>
      </c>
      <c r="I58" s="101"/>
      <c r="J58" s="76">
        <f>J57/J54</f>
        <v>-0.90909090909090906</v>
      </c>
      <c r="K58" s="76">
        <f>K57/K54</f>
        <v>-0.92391304347826086</v>
      </c>
      <c r="L58" s="77">
        <f>L57/L54</f>
        <v>-0.44871794871794873</v>
      </c>
    </row>
    <row r="59" spans="1:12" x14ac:dyDescent="0.2">
      <c r="A59" s="172"/>
      <c r="B59" s="31"/>
      <c r="C59" s="3"/>
      <c r="D59" s="115" t="s">
        <v>11</v>
      </c>
      <c r="E59" s="109"/>
      <c r="F59" s="18">
        <v>-39</v>
      </c>
      <c r="G59" s="18">
        <v>-39</v>
      </c>
      <c r="H59" s="18">
        <v>-23</v>
      </c>
      <c r="I59" s="101"/>
      <c r="J59" s="18">
        <v>-83</v>
      </c>
      <c r="K59" s="18">
        <v>-88</v>
      </c>
      <c r="L59" s="97">
        <v>-37</v>
      </c>
    </row>
    <row r="60" spans="1:12" x14ac:dyDescent="0.2">
      <c r="A60" s="172"/>
      <c r="B60" s="31"/>
      <c r="C60" s="3"/>
      <c r="D60" s="116" t="s">
        <v>12</v>
      </c>
      <c r="E60" s="110"/>
      <c r="F60" s="76">
        <f>F59/F54</f>
        <v>-0.95121951219512191</v>
      </c>
      <c r="G60" s="76">
        <f>G59/G54</f>
        <v>-0.95121951219512191</v>
      </c>
      <c r="H60" s="76">
        <f>H59/H54</f>
        <v>-0.6216216216216216</v>
      </c>
      <c r="I60" s="101"/>
      <c r="J60" s="76">
        <f>J59/J54</f>
        <v>-0.94318181818181823</v>
      </c>
      <c r="K60" s="76">
        <f>K59/K54</f>
        <v>-0.95652173913043481</v>
      </c>
      <c r="L60" s="77">
        <f>L59/L54</f>
        <v>-0.47435897435897434</v>
      </c>
    </row>
    <row r="61" spans="1:12" x14ac:dyDescent="0.2">
      <c r="A61" s="172"/>
      <c r="B61" s="31"/>
      <c r="C61" s="3"/>
      <c r="D61" s="116"/>
      <c r="E61" s="110"/>
      <c r="F61" s="76"/>
      <c r="G61" s="76"/>
      <c r="H61" s="125"/>
      <c r="I61" s="101"/>
      <c r="J61" s="13"/>
      <c r="K61" s="13"/>
      <c r="L61" s="125"/>
    </row>
    <row r="62" spans="1:12" x14ac:dyDescent="0.2">
      <c r="A62" s="172"/>
      <c r="B62" s="31"/>
      <c r="C62" s="3"/>
      <c r="D62" s="105" t="s">
        <v>22</v>
      </c>
      <c r="E62" s="106"/>
      <c r="F62" s="107"/>
      <c r="G62" s="107"/>
      <c r="H62" s="108"/>
      <c r="I62" s="101"/>
      <c r="J62" s="107"/>
      <c r="K62" s="107"/>
      <c r="L62" s="108"/>
    </row>
    <row r="63" spans="1:12" x14ac:dyDescent="0.2">
      <c r="A63" s="172"/>
      <c r="B63" s="31"/>
      <c r="C63" s="3"/>
      <c r="D63" s="8" t="s">
        <v>6</v>
      </c>
      <c r="E63" s="109"/>
      <c r="F63" s="18">
        <v>0</v>
      </c>
      <c r="G63" s="18">
        <v>0</v>
      </c>
      <c r="H63" s="19">
        <v>0</v>
      </c>
      <c r="I63" s="101"/>
      <c r="J63" s="18">
        <v>0</v>
      </c>
      <c r="K63" s="18">
        <v>0</v>
      </c>
      <c r="L63" s="19">
        <v>0</v>
      </c>
    </row>
    <row r="64" spans="1:12" x14ac:dyDescent="0.2">
      <c r="A64" s="172"/>
      <c r="B64" s="31"/>
      <c r="C64" s="3"/>
      <c r="D64" s="8" t="s">
        <v>9</v>
      </c>
      <c r="E64" s="109"/>
      <c r="F64" s="18">
        <v>-75</v>
      </c>
      <c r="G64" s="18">
        <v>-78</v>
      </c>
      <c r="H64" s="19">
        <v>-71</v>
      </c>
      <c r="I64" s="101"/>
      <c r="J64" s="18">
        <v>-160</v>
      </c>
      <c r="K64" s="18">
        <v>-166</v>
      </c>
      <c r="L64" s="19">
        <v>-149</v>
      </c>
    </row>
    <row r="65" spans="1:14" x14ac:dyDescent="0.2">
      <c r="A65" s="172"/>
      <c r="B65" s="31"/>
      <c r="C65" s="3"/>
      <c r="D65" s="8" t="s">
        <v>11</v>
      </c>
      <c r="E65" s="109"/>
      <c r="F65" s="18">
        <v>-78</v>
      </c>
      <c r="G65" s="18">
        <v>-82</v>
      </c>
      <c r="H65" s="19">
        <v>-74</v>
      </c>
      <c r="I65" s="101"/>
      <c r="J65" s="18">
        <v>-167</v>
      </c>
      <c r="K65" s="18">
        <v>-173</v>
      </c>
      <c r="L65" s="97">
        <v>-156</v>
      </c>
    </row>
    <row r="66" spans="1:14" x14ac:dyDescent="0.2">
      <c r="A66" s="172"/>
      <c r="B66" s="31"/>
      <c r="C66" s="3"/>
      <c r="D66" s="8"/>
      <c r="E66" s="109"/>
      <c r="F66" s="18"/>
      <c r="G66" s="18"/>
      <c r="H66" s="19"/>
      <c r="I66" s="101"/>
      <c r="J66" s="18"/>
      <c r="K66" s="18"/>
      <c r="L66" s="19"/>
    </row>
    <row r="67" spans="1:14" ht="15" x14ac:dyDescent="0.2">
      <c r="A67" s="172"/>
      <c r="B67" s="31"/>
      <c r="C67" s="3"/>
      <c r="D67" s="117" t="s">
        <v>216</v>
      </c>
      <c r="E67" s="130"/>
      <c r="F67" s="119"/>
      <c r="G67" s="119"/>
      <c r="H67" s="120"/>
      <c r="I67" s="101"/>
      <c r="J67" s="119"/>
      <c r="K67" s="119"/>
      <c r="L67" s="120"/>
    </row>
    <row r="68" spans="1:14" x14ac:dyDescent="0.2">
      <c r="A68" s="172"/>
      <c r="B68" s="31"/>
      <c r="C68" s="3"/>
      <c r="D68" s="8" t="s">
        <v>6</v>
      </c>
      <c r="E68" s="109"/>
      <c r="F68" s="18">
        <f>F6+F63</f>
        <v>2136</v>
      </c>
      <c r="G68" s="18">
        <f>G6+G63</f>
        <v>2269</v>
      </c>
      <c r="H68" s="18">
        <f>H6+H63</f>
        <v>2451</v>
      </c>
      <c r="I68" s="101"/>
      <c r="J68" s="18">
        <f>J6+J63</f>
        <v>4619</v>
      </c>
      <c r="K68" s="18">
        <f>K6+K63</f>
        <v>4947</v>
      </c>
      <c r="L68" s="97">
        <v>5467</v>
      </c>
    </row>
    <row r="69" spans="1:14" x14ac:dyDescent="0.2">
      <c r="A69" s="172"/>
      <c r="B69" s="31"/>
      <c r="C69" s="3"/>
      <c r="D69" s="8" t="s">
        <v>9</v>
      </c>
      <c r="E69" s="109"/>
      <c r="F69" s="18">
        <f>F9+F64</f>
        <v>-185</v>
      </c>
      <c r="G69" s="18">
        <f>G9+G64</f>
        <v>-291</v>
      </c>
      <c r="H69" s="18">
        <f>H9+H64</f>
        <v>-57</v>
      </c>
      <c r="I69" s="101"/>
      <c r="J69" s="18">
        <f>J9+J64</f>
        <v>-443</v>
      </c>
      <c r="K69" s="18">
        <f>K9+K64</f>
        <v>-480</v>
      </c>
      <c r="L69" s="97">
        <v>-13</v>
      </c>
      <c r="N69" s="201"/>
    </row>
    <row r="70" spans="1:14" x14ac:dyDescent="0.2">
      <c r="A70" s="172"/>
      <c r="B70" s="31"/>
      <c r="C70" s="3"/>
      <c r="D70" s="8" t="s">
        <v>11</v>
      </c>
      <c r="E70" s="109"/>
      <c r="F70" s="18">
        <f>F11+F65</f>
        <v>-227</v>
      </c>
      <c r="G70" s="18">
        <f>G11+G65</f>
        <v>-338</v>
      </c>
      <c r="H70" s="18">
        <f>H11+H65</f>
        <v>-110</v>
      </c>
      <c r="I70" s="101"/>
      <c r="J70" s="18">
        <f>J11+J65</f>
        <v>-537</v>
      </c>
      <c r="K70" s="18">
        <f>K11+K65</f>
        <v>-586</v>
      </c>
      <c r="L70" s="97">
        <v>-118</v>
      </c>
      <c r="N70" s="201"/>
    </row>
    <row r="71" spans="1:14" s="1" customFormat="1" x14ac:dyDescent="0.2">
      <c r="A71" s="172"/>
      <c r="B71" s="31"/>
      <c r="D71" s="8"/>
      <c r="E71" s="109"/>
      <c r="F71" s="17"/>
      <c r="G71" s="17"/>
      <c r="H71" s="27"/>
      <c r="I71" s="101"/>
      <c r="J71" s="17"/>
      <c r="K71" s="17"/>
      <c r="L71" s="27"/>
      <c r="M71" s="3"/>
    </row>
    <row r="72" spans="1:14" s="1" customFormat="1" ht="15" x14ac:dyDescent="0.2">
      <c r="A72" s="172"/>
      <c r="B72" s="31"/>
      <c r="C72" s="3"/>
      <c r="D72" s="105" t="s">
        <v>171</v>
      </c>
      <c r="E72" s="106"/>
      <c r="F72" s="107"/>
      <c r="G72" s="107"/>
      <c r="H72" s="108"/>
      <c r="I72" s="101"/>
      <c r="J72" s="107"/>
      <c r="K72" s="107"/>
      <c r="L72" s="108"/>
      <c r="M72" s="3"/>
    </row>
    <row r="73" spans="1:14" s="1" customFormat="1" x14ac:dyDescent="0.2">
      <c r="A73" s="172"/>
      <c r="B73" s="31"/>
      <c r="D73" s="8" t="s">
        <v>6</v>
      </c>
      <c r="E73" s="109"/>
      <c r="F73" s="17">
        <f t="shared" ref="F73:G73" si="0">F77-F68</f>
        <v>929</v>
      </c>
      <c r="G73" s="17">
        <f t="shared" si="0"/>
        <v>1511</v>
      </c>
      <c r="H73" s="17">
        <v>618</v>
      </c>
      <c r="I73" s="101"/>
      <c r="J73" s="17">
        <f t="shared" ref="J73:L73" si="1">J77-J68</f>
        <v>2247</v>
      </c>
      <c r="K73" s="17">
        <f t="shared" ref="K73" si="2">K77-K68</f>
        <v>2444</v>
      </c>
      <c r="L73" s="19">
        <f t="shared" si="1"/>
        <v>750</v>
      </c>
      <c r="M73" s="3"/>
    </row>
    <row r="74" spans="1:14" x14ac:dyDescent="0.2">
      <c r="A74" s="172"/>
      <c r="B74" s="31"/>
      <c r="C74" s="3"/>
      <c r="D74" s="8" t="s">
        <v>9</v>
      </c>
      <c r="E74" s="109"/>
      <c r="F74" s="17">
        <f t="shared" ref="F74:G74" si="3">F78-F69</f>
        <v>80</v>
      </c>
      <c r="G74" s="17">
        <f t="shared" si="3"/>
        <v>40</v>
      </c>
      <c r="H74" s="17">
        <v>-109</v>
      </c>
      <c r="I74" s="101"/>
      <c r="J74" s="17">
        <f t="shared" ref="J74:L74" si="4">J78-J69</f>
        <v>32</v>
      </c>
      <c r="K74" s="17">
        <f t="shared" ref="K74" si="5">K78-K69</f>
        <v>-142</v>
      </c>
      <c r="L74" s="19">
        <f t="shared" si="4"/>
        <v>-104</v>
      </c>
    </row>
    <row r="75" spans="1:14" x14ac:dyDescent="0.2">
      <c r="A75" s="172"/>
      <c r="B75" s="31"/>
      <c r="C75" s="3"/>
      <c r="D75" s="8" t="s">
        <v>11</v>
      </c>
      <c r="E75" s="109"/>
      <c r="F75" s="17">
        <f t="shared" ref="F75:G75" si="6">F79-F70</f>
        <v>60</v>
      </c>
      <c r="G75" s="17">
        <f t="shared" si="6"/>
        <v>17</v>
      </c>
      <c r="H75" s="17">
        <v>-115</v>
      </c>
      <c r="I75" s="101"/>
      <c r="J75" s="17">
        <f t="shared" ref="J75:L75" si="7">J79-J70</f>
        <v>-10</v>
      </c>
      <c r="K75" s="17">
        <f t="shared" ref="K75" si="8">K79-K70</f>
        <v>-178</v>
      </c>
      <c r="L75" s="19">
        <f t="shared" si="7"/>
        <v>-111</v>
      </c>
    </row>
    <row r="76" spans="1:14" s="1" customFormat="1" ht="15" x14ac:dyDescent="0.2">
      <c r="A76" s="172"/>
      <c r="B76" s="31"/>
      <c r="C76" s="3"/>
      <c r="D76" s="117" t="s">
        <v>215</v>
      </c>
      <c r="E76" s="130"/>
      <c r="F76" s="119"/>
      <c r="G76" s="119"/>
      <c r="H76" s="120"/>
      <c r="I76" s="101"/>
      <c r="J76" s="119"/>
      <c r="K76" s="119"/>
      <c r="L76" s="120"/>
      <c r="M76" s="3"/>
    </row>
    <row r="77" spans="1:14" s="1" customFormat="1" x14ac:dyDescent="0.2">
      <c r="A77" s="172"/>
      <c r="B77" s="31"/>
      <c r="D77" s="8" t="s">
        <v>6</v>
      </c>
      <c r="E77" s="109"/>
      <c r="F77" s="17">
        <v>3065</v>
      </c>
      <c r="G77" s="17">
        <v>3780</v>
      </c>
      <c r="H77" s="27">
        <v>3069</v>
      </c>
      <c r="I77" s="101"/>
      <c r="J77" s="17">
        <v>6866</v>
      </c>
      <c r="K77" s="17">
        <v>7391</v>
      </c>
      <c r="L77" s="27">
        <v>6217</v>
      </c>
      <c r="M77" s="3"/>
    </row>
    <row r="78" spans="1:14" s="1" customFormat="1" x14ac:dyDescent="0.2">
      <c r="A78" s="172"/>
      <c r="B78" s="31"/>
      <c r="D78" s="8" t="s">
        <v>9</v>
      </c>
      <c r="E78" s="109"/>
      <c r="F78" s="17">
        <v>-105</v>
      </c>
      <c r="G78" s="17">
        <v>-251</v>
      </c>
      <c r="H78" s="27">
        <v>-166</v>
      </c>
      <c r="I78" s="101"/>
      <c r="J78" s="17">
        <v>-411</v>
      </c>
      <c r="K78" s="17">
        <v>-622</v>
      </c>
      <c r="L78" s="27">
        <v>-117</v>
      </c>
      <c r="M78" s="3"/>
    </row>
    <row r="79" spans="1:14" s="1" customFormat="1" ht="13.5" thickBot="1" x14ac:dyDescent="0.25">
      <c r="A79" s="172"/>
      <c r="B79" s="31"/>
      <c r="D79" s="8" t="s">
        <v>11</v>
      </c>
      <c r="E79" s="109"/>
      <c r="F79" s="111">
        <v>-167</v>
      </c>
      <c r="G79" s="111">
        <v>-321</v>
      </c>
      <c r="H79" s="112">
        <v>-225</v>
      </c>
      <c r="I79" s="101"/>
      <c r="J79" s="111">
        <v>-547</v>
      </c>
      <c r="K79" s="111">
        <v>-764</v>
      </c>
      <c r="L79" s="112">
        <v>-229</v>
      </c>
      <c r="M79" s="3"/>
    </row>
    <row r="80" spans="1:14" x14ac:dyDescent="0.2">
      <c r="A80" s="172"/>
      <c r="B80" s="31"/>
      <c r="C80" s="32"/>
      <c r="D80" s="3"/>
      <c r="E80" s="3"/>
      <c r="F80" s="3"/>
      <c r="G80" s="3"/>
      <c r="H80" s="3"/>
      <c r="I80" s="3"/>
      <c r="J80" s="3"/>
      <c r="K80" s="3"/>
      <c r="L80" s="33"/>
    </row>
    <row r="81" spans="1:13" x14ac:dyDescent="0.2">
      <c r="A81" s="172"/>
      <c r="B81" s="31"/>
      <c r="C81" s="32"/>
      <c r="D81" s="34" t="s">
        <v>24</v>
      </c>
      <c r="E81" s="34"/>
      <c r="F81" s="3"/>
      <c r="G81" s="3"/>
      <c r="H81" s="3"/>
      <c r="I81" s="3"/>
      <c r="J81" s="3"/>
      <c r="K81" s="3"/>
      <c r="L81" s="33"/>
    </row>
    <row r="82" spans="1:13" x14ac:dyDescent="0.2">
      <c r="A82" s="172"/>
      <c r="B82" s="31"/>
      <c r="C82" s="32"/>
      <c r="D82" s="35" t="s">
        <v>25</v>
      </c>
      <c r="E82" s="34" t="s">
        <v>34</v>
      </c>
      <c r="F82" s="3"/>
      <c r="G82" s="3"/>
      <c r="H82" s="3"/>
      <c r="I82" s="3"/>
      <c r="J82" s="3"/>
      <c r="K82" s="3"/>
      <c r="L82" s="33"/>
    </row>
    <row r="83" spans="1:13" x14ac:dyDescent="0.2">
      <c r="A83" s="172"/>
      <c r="B83" s="31"/>
      <c r="C83" s="32"/>
      <c r="D83" s="35" t="s">
        <v>27</v>
      </c>
      <c r="E83" s="34" t="s">
        <v>190</v>
      </c>
      <c r="F83" s="3"/>
      <c r="G83" s="3"/>
      <c r="H83" s="3"/>
      <c r="I83" s="3"/>
      <c r="J83" s="3"/>
      <c r="K83" s="3"/>
      <c r="L83" s="33"/>
    </row>
    <row r="84" spans="1:13" x14ac:dyDescent="0.2">
      <c r="A84" s="172"/>
      <c r="B84" s="31"/>
      <c r="C84" s="32"/>
      <c r="D84" s="35"/>
      <c r="E84" s="34" t="s">
        <v>208</v>
      </c>
      <c r="F84" s="3"/>
      <c r="G84" s="3"/>
      <c r="H84" s="3"/>
      <c r="I84" s="3"/>
      <c r="J84" s="3"/>
      <c r="K84" s="3"/>
      <c r="L84" s="33"/>
    </row>
    <row r="85" spans="1:13" s="1" customFormat="1" ht="13.5" thickBot="1" x14ac:dyDescent="0.25">
      <c r="A85" s="172"/>
      <c r="B85" s="42"/>
      <c r="C85" s="43"/>
      <c r="D85" s="135" t="s">
        <v>28</v>
      </c>
      <c r="E85" s="74" t="s">
        <v>172</v>
      </c>
      <c r="F85" s="43"/>
      <c r="G85" s="43"/>
      <c r="H85" s="43"/>
      <c r="I85" s="43"/>
      <c r="J85" s="43"/>
      <c r="K85" s="43"/>
      <c r="L85" s="45"/>
      <c r="M85" s="3"/>
    </row>
    <row r="86" spans="1:13" ht="6" customHeight="1" x14ac:dyDescent="0.2">
      <c r="A86" s="172"/>
    </row>
    <row r="87" spans="1:13" x14ac:dyDescent="0.2">
      <c r="A87" s="172"/>
      <c r="F87" s="88"/>
      <c r="G87" s="88"/>
      <c r="J87" s="88"/>
      <c r="K87" s="88"/>
      <c r="L87" s="88"/>
    </row>
    <row r="88" spans="1:13" x14ac:dyDescent="0.2">
      <c r="A88" s="172"/>
      <c r="F88" s="88"/>
      <c r="G88" s="88"/>
      <c r="J88" s="88"/>
      <c r="K88" s="88"/>
      <c r="L88" s="88"/>
    </row>
    <row r="89" spans="1:13" x14ac:dyDescent="0.2">
      <c r="A89" s="172"/>
      <c r="F89" s="88"/>
      <c r="G89" s="88"/>
      <c r="J89" s="88"/>
      <c r="K89" s="88"/>
      <c r="L89" s="88"/>
    </row>
    <row r="90" spans="1:13" x14ac:dyDescent="0.2">
      <c r="F90" s="88"/>
      <c r="G90" s="88"/>
      <c r="J90" s="88"/>
      <c r="K90" s="88"/>
      <c r="L90" s="88"/>
    </row>
    <row r="91" spans="1:13" x14ac:dyDescent="0.2">
      <c r="E91" s="34"/>
      <c r="J91" s="88"/>
      <c r="K91" s="88"/>
      <c r="L91" s="88"/>
      <c r="M91" s="88"/>
    </row>
    <row r="92" spans="1:13" x14ac:dyDescent="0.2">
      <c r="E92" s="34"/>
    </row>
  </sheetData>
  <pageMargins left="0.7" right="0.7" top="0.75" bottom="0.75" header="0.3" footer="0.3"/>
  <pageSetup paperSize="9" scale="43" orientation="portrait" r:id="rId1"/>
  <ignoredErrors>
    <ignoredError sqref="D85 D82:D83" numberStoredAsText="1"/>
    <ignoredError sqref="L10 F10:I10 J1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FCF5-4BC5-45B7-A25A-F54222FCC5DF}">
  <sheetPr>
    <pageSetUpPr fitToPage="1"/>
  </sheetPr>
  <dimension ref="A1:Q102"/>
  <sheetViews>
    <sheetView showGridLines="0" zoomScaleNormal="100" workbookViewId="0">
      <pane xSplit="5" ySplit="3" topLeftCell="F4" activePane="bottomRight" state="frozen"/>
      <selection activeCell="O97" sqref="O97"/>
      <selection pane="topRight" activeCell="O97" sqref="O97"/>
      <selection pane="bottomLeft" activeCell="O97" sqref="O97"/>
      <selection pane="bottomRight" activeCell="B2" sqref="B2"/>
    </sheetView>
  </sheetViews>
  <sheetFormatPr defaultColWidth="9.140625" defaultRowHeight="12.75" x14ac:dyDescent="0.2"/>
  <cols>
    <col min="1" max="1" width="2.28515625" style="3" customWidth="1"/>
    <col min="2" max="2" width="4.7109375" style="1" customWidth="1"/>
    <col min="3" max="3" width="33.85546875" style="2" customWidth="1"/>
    <col min="4" max="4" width="2.85546875" style="2" customWidth="1"/>
    <col min="5" max="5" width="44.42578125" style="1" bestFit="1" customWidth="1"/>
    <col min="6" max="8" width="12.140625" style="1" customWidth="1"/>
    <col min="9" max="9" width="2.42578125" style="1" customWidth="1"/>
    <col min="10" max="12" width="12.140625" style="1" customWidth="1"/>
    <col min="13" max="13" width="1.28515625" style="3" customWidth="1"/>
    <col min="14" max="16384" width="9.140625" style="3"/>
  </cols>
  <sheetData>
    <row r="1" spans="1:17" ht="7.5" customHeight="1" thickBot="1" x14ac:dyDescent="0.25">
      <c r="A1" s="172"/>
      <c r="M1" s="75"/>
    </row>
    <row r="2" spans="1:17" ht="15" x14ac:dyDescent="0.2">
      <c r="B2" s="4" t="s">
        <v>35</v>
      </c>
      <c r="C2" s="40"/>
      <c r="D2" s="40"/>
      <c r="E2" s="90"/>
      <c r="F2" s="5"/>
      <c r="G2" s="5"/>
      <c r="H2" s="6"/>
      <c r="I2" s="91"/>
      <c r="J2" s="5"/>
      <c r="K2" s="5"/>
      <c r="L2" s="6"/>
    </row>
    <row r="3" spans="1:17" x14ac:dyDescent="0.2">
      <c r="B3" s="31"/>
      <c r="C3" s="7"/>
      <c r="D3" s="3" t="s">
        <v>1</v>
      </c>
      <c r="E3" s="92"/>
      <c r="F3" s="9" t="s">
        <v>150</v>
      </c>
      <c r="G3" s="9" t="s">
        <v>149</v>
      </c>
      <c r="H3" s="10" t="s">
        <v>148</v>
      </c>
      <c r="I3" s="93"/>
      <c r="J3" s="9" t="s">
        <v>2</v>
      </c>
      <c r="K3" s="9" t="s">
        <v>3</v>
      </c>
      <c r="L3" s="10" t="s">
        <v>181</v>
      </c>
    </row>
    <row r="4" spans="1:17" x14ac:dyDescent="0.2">
      <c r="B4" s="31"/>
      <c r="C4" s="3"/>
      <c r="D4" s="117" t="s">
        <v>5</v>
      </c>
      <c r="E4" s="118"/>
      <c r="F4" s="119"/>
      <c r="G4" s="119"/>
      <c r="H4" s="120"/>
      <c r="I4" s="95"/>
      <c r="J4" s="119"/>
      <c r="K4" s="119"/>
      <c r="L4" s="120"/>
    </row>
    <row r="5" spans="1:17" x14ac:dyDescent="0.2">
      <c r="A5" s="172"/>
      <c r="B5" s="31"/>
      <c r="C5" s="3"/>
      <c r="D5" s="8" t="s">
        <v>6</v>
      </c>
      <c r="E5" s="96"/>
      <c r="F5" s="18">
        <f>F21+F13+F29+F37+F45+F53</f>
        <v>1104</v>
      </c>
      <c r="G5" s="18">
        <f>G21+G13+G29+G37+G45+G53</f>
        <v>1977</v>
      </c>
      <c r="H5" s="18">
        <f>H21+H13+H29+H37+H45+H53</f>
        <v>2383</v>
      </c>
      <c r="I5" s="98"/>
      <c r="J5" s="18">
        <f>J21+J13+J29+J37+J45+J53</f>
        <v>2954</v>
      </c>
      <c r="K5" s="18">
        <f>K21+K13+K29+K37+K45+K53</f>
        <v>4177</v>
      </c>
      <c r="L5" s="97">
        <f>L21+L13+L29+L37+L45+L53</f>
        <v>4882</v>
      </c>
      <c r="M5" s="1"/>
      <c r="N5" s="129"/>
      <c r="O5" s="129"/>
      <c r="P5" s="129"/>
      <c r="Q5" s="129"/>
    </row>
    <row r="6" spans="1:17" x14ac:dyDescent="0.2">
      <c r="A6" s="172"/>
      <c r="B6" s="31"/>
      <c r="C6" s="3"/>
      <c r="D6" s="15" t="s">
        <v>7</v>
      </c>
      <c r="E6" s="99"/>
      <c r="F6" s="76">
        <v>1.54</v>
      </c>
      <c r="G6" s="76">
        <f>G5/F5-1</f>
        <v>0.79076086956521729</v>
      </c>
      <c r="H6" s="76">
        <f>H5/G5-1</f>
        <v>0.20536165907941317</v>
      </c>
      <c r="I6" s="101"/>
      <c r="J6" s="76">
        <v>1.65</v>
      </c>
      <c r="K6" s="76">
        <f>K5/J5-1</f>
        <v>0.41401489505754907</v>
      </c>
      <c r="L6" s="100">
        <f>L5/K5-1</f>
        <v>0.16878142207325841</v>
      </c>
      <c r="M6" s="1"/>
    </row>
    <row r="7" spans="1:17" x14ac:dyDescent="0.2">
      <c r="A7" s="172"/>
      <c r="B7" s="31"/>
      <c r="C7" s="3"/>
      <c r="D7" s="15" t="s">
        <v>8</v>
      </c>
      <c r="E7" s="99"/>
      <c r="F7" s="76">
        <v>1.1399999999999999</v>
      </c>
      <c r="G7" s="76">
        <v>0.6</v>
      </c>
      <c r="H7" s="76">
        <v>0.19</v>
      </c>
      <c r="I7" s="101"/>
      <c r="J7" s="76">
        <v>1.07</v>
      </c>
      <c r="K7" s="76">
        <v>0.46</v>
      </c>
      <c r="L7" s="100">
        <v>0.13</v>
      </c>
      <c r="M7" s="1"/>
    </row>
    <row r="8" spans="1:17" x14ac:dyDescent="0.2">
      <c r="A8" s="172"/>
      <c r="B8" s="31"/>
      <c r="C8" s="3"/>
      <c r="D8" s="8" t="s">
        <v>9</v>
      </c>
      <c r="E8" s="96"/>
      <c r="F8" s="18">
        <f>F24+F16+F32+F40+F48+F56</f>
        <v>-245</v>
      </c>
      <c r="G8" s="18">
        <f>G24+G16+G32+G40+G48+G56</f>
        <v>-487</v>
      </c>
      <c r="H8" s="18">
        <f>H24+H16+H32+H40+H48+H56</f>
        <v>-131</v>
      </c>
      <c r="I8" s="98"/>
      <c r="J8" s="18">
        <f>J24+J16+J32+J40+J48+J56</f>
        <v>-638</v>
      </c>
      <c r="K8" s="18">
        <f>K24+K16+K32+K40+K48+K56</f>
        <v>-768</v>
      </c>
      <c r="L8" s="97">
        <f>L24+L16+L32+L40+L48+L56</f>
        <v>-165</v>
      </c>
    </row>
    <row r="9" spans="1:17" x14ac:dyDescent="0.2">
      <c r="A9" s="172"/>
      <c r="B9" s="31"/>
      <c r="C9" s="3"/>
      <c r="D9" s="15" t="s">
        <v>10</v>
      </c>
      <c r="E9" s="99"/>
      <c r="F9" s="76">
        <f>F8/F5</f>
        <v>-0.22192028985507245</v>
      </c>
      <c r="G9" s="76">
        <f>G8/G5</f>
        <v>-0.24633282751643906</v>
      </c>
      <c r="H9" s="76">
        <f>H8/H5</f>
        <v>-5.4972723457826271E-2</v>
      </c>
      <c r="I9" s="101"/>
      <c r="J9" s="76">
        <f>J8/J5</f>
        <v>-0.21597833446174677</v>
      </c>
      <c r="K9" s="76">
        <f>K8/K5</f>
        <v>-0.18386401723725163</v>
      </c>
      <c r="L9" s="100">
        <f>L8/L5</f>
        <v>-3.3797623924621059E-2</v>
      </c>
      <c r="M9" s="1"/>
    </row>
    <row r="10" spans="1:17" x14ac:dyDescent="0.2">
      <c r="A10" s="172"/>
      <c r="B10" s="31"/>
      <c r="C10" s="3"/>
      <c r="D10" s="8" t="s">
        <v>11</v>
      </c>
      <c r="E10" s="96"/>
      <c r="F10" s="18">
        <f>F26+F18+F34+F42+F50+F58</f>
        <v>-282</v>
      </c>
      <c r="G10" s="18">
        <f>G26+G18+G34+G42+G50+G58</f>
        <v>-549</v>
      </c>
      <c r="H10" s="18">
        <f>H26+H18+H34+H42+H50+H58</f>
        <v>-210</v>
      </c>
      <c r="I10" s="98"/>
      <c r="J10" s="18">
        <f>J26+J18+J34+J42+J50+J58</f>
        <v>-729</v>
      </c>
      <c r="K10" s="18">
        <f>K26+K18+K34+K42+K50+K58</f>
        <v>-893</v>
      </c>
      <c r="L10" s="97">
        <f>L26+L18+L34+L42+L50+L58</f>
        <v>-313</v>
      </c>
      <c r="N10" s="129"/>
      <c r="O10" s="129"/>
    </row>
    <row r="11" spans="1:17" x14ac:dyDescent="0.2">
      <c r="A11" s="172"/>
      <c r="B11" s="31"/>
      <c r="C11" s="3"/>
      <c r="D11" s="15" t="s">
        <v>12</v>
      </c>
      <c r="E11" s="99"/>
      <c r="F11" s="76">
        <f>F10/F5</f>
        <v>-0.25543478260869568</v>
      </c>
      <c r="G11" s="76">
        <f>G10/G5</f>
        <v>-0.27769347496206376</v>
      </c>
      <c r="H11" s="76">
        <f>H10/H5</f>
        <v>-8.8124213176668062E-2</v>
      </c>
      <c r="I11" s="101"/>
      <c r="J11" s="76">
        <f>J10/J5</f>
        <v>-0.24678402166553826</v>
      </c>
      <c r="K11" s="76">
        <f>K10/K5</f>
        <v>-0.21378980129279387</v>
      </c>
      <c r="L11" s="100">
        <f>L10/L5</f>
        <v>-6.4113068414584182E-2</v>
      </c>
      <c r="M11" s="1"/>
    </row>
    <row r="12" spans="1:17" x14ac:dyDescent="0.2">
      <c r="A12" s="172"/>
      <c r="B12" s="31"/>
      <c r="C12" s="3"/>
      <c r="D12" s="114" t="s">
        <v>13</v>
      </c>
      <c r="E12" s="94"/>
      <c r="F12" s="12"/>
      <c r="G12" s="12"/>
      <c r="H12" s="12"/>
      <c r="I12" s="95"/>
      <c r="J12" s="12"/>
      <c r="K12" s="12"/>
      <c r="L12" s="14"/>
    </row>
    <row r="13" spans="1:17" x14ac:dyDescent="0.2">
      <c r="A13" s="172"/>
      <c r="B13" s="31"/>
      <c r="C13" s="3"/>
      <c r="D13" s="115" t="s">
        <v>6</v>
      </c>
      <c r="E13" s="96"/>
      <c r="F13" s="18">
        <f>'Prosus (Economic Interest)'!F14-'Prosus (Consolidated)'!F14</f>
        <v>797</v>
      </c>
      <c r="G13" s="18">
        <f>'Prosus (Economic Interest)'!G14-'Prosus (Consolidated)'!G14</f>
        <v>1248</v>
      </c>
      <c r="H13" s="18">
        <f>'Prosus (Economic Interest)'!H14-'Prosus (Consolidated)'!H14</f>
        <v>1765</v>
      </c>
      <c r="I13" s="98"/>
      <c r="J13" s="18">
        <f>'Prosus (Economic Interest)'!J14-'Prosus (Consolidated)'!J14</f>
        <v>2001</v>
      </c>
      <c r="K13" s="18">
        <f>'Prosus (Economic Interest)'!K14-'Prosus (Consolidated)'!K14</f>
        <v>2832</v>
      </c>
      <c r="L13" s="97">
        <f>'Prosus (Economic Interest)'!L14-'Prosus (Consolidated)'!L14</f>
        <v>3642</v>
      </c>
    </row>
    <row r="14" spans="1:17" x14ac:dyDescent="0.2">
      <c r="A14" s="172"/>
      <c r="B14" s="31"/>
      <c r="C14" s="3"/>
      <c r="D14" s="116" t="s">
        <v>7</v>
      </c>
      <c r="E14" s="99"/>
      <c r="F14" s="76">
        <v>1.78</v>
      </c>
      <c r="G14" s="76">
        <f>G13/F13-1</f>
        <v>0.56587202007528226</v>
      </c>
      <c r="H14" s="76">
        <f>H13/G13-1</f>
        <v>0.41426282051282048</v>
      </c>
      <c r="I14" s="101"/>
      <c r="J14" s="76">
        <v>1.67</v>
      </c>
      <c r="K14" s="76">
        <f>K13/J13-1</f>
        <v>0.41529235382308838</v>
      </c>
      <c r="L14" s="100">
        <f>L13/K13-1</f>
        <v>0.28601694915254239</v>
      </c>
    </row>
    <row r="15" spans="1:17" x14ac:dyDescent="0.2">
      <c r="A15" s="172"/>
      <c r="B15" s="31"/>
      <c r="C15" s="3"/>
      <c r="D15" s="116" t="s">
        <v>8</v>
      </c>
      <c r="E15" s="99"/>
      <c r="F15" s="76">
        <v>1.41</v>
      </c>
      <c r="G15" s="76">
        <v>0.6</v>
      </c>
      <c r="H15" s="76">
        <v>0.25</v>
      </c>
      <c r="I15" s="101"/>
      <c r="J15" s="76">
        <v>1.25</v>
      </c>
      <c r="K15" s="76">
        <v>0.49</v>
      </c>
      <c r="L15" s="100">
        <v>0.17</v>
      </c>
    </row>
    <row r="16" spans="1:17" x14ac:dyDescent="0.2">
      <c r="A16" s="172"/>
      <c r="B16" s="31"/>
      <c r="C16" s="3"/>
      <c r="D16" s="115" t="s">
        <v>9</v>
      </c>
      <c r="E16" s="96"/>
      <c r="F16" s="18">
        <f>'Prosus (Economic Interest)'!F17-'Prosus (Consolidated)'!F17</f>
        <v>-176</v>
      </c>
      <c r="G16" s="18">
        <f>'Prosus (Economic Interest)'!G17-'Prosus (Consolidated)'!G17</f>
        <v>-269</v>
      </c>
      <c r="H16" s="18">
        <f>'Prosus (Economic Interest)'!H17-'Prosus (Consolidated)'!H17</f>
        <v>-97</v>
      </c>
      <c r="I16" s="98"/>
      <c r="J16" s="18">
        <f>'Prosus (Economic Interest)'!J17-'Prosus (Consolidated)'!J17</f>
        <v>-442</v>
      </c>
      <c r="K16" s="18">
        <f>'Prosus (Economic Interest)'!K17-'Prosus (Consolidated)'!K17</f>
        <v>-451</v>
      </c>
      <c r="L16" s="97">
        <f>'Prosus (Economic Interest)'!L17-'Prosus (Consolidated)'!L17</f>
        <v>-112</v>
      </c>
    </row>
    <row r="17" spans="1:13" x14ac:dyDescent="0.2">
      <c r="A17" s="172"/>
      <c r="B17" s="31"/>
      <c r="C17" s="3"/>
      <c r="D17" s="116" t="s">
        <v>10</v>
      </c>
      <c r="E17" s="99"/>
      <c r="F17" s="76">
        <f>F16/F13</f>
        <v>-0.22082810539523212</v>
      </c>
      <c r="G17" s="76">
        <f>G16/G13</f>
        <v>-0.21554487179487181</v>
      </c>
      <c r="H17" s="76">
        <f>H16/H13</f>
        <v>-5.4957507082152975E-2</v>
      </c>
      <c r="I17" s="101"/>
      <c r="J17" s="76">
        <f>J16/J13</f>
        <v>-0.22088955522238882</v>
      </c>
      <c r="K17" s="76">
        <f>K16/K13</f>
        <v>-0.15925141242937854</v>
      </c>
      <c r="L17" s="100">
        <f>L16/L13</f>
        <v>-3.0752333882482153E-2</v>
      </c>
    </row>
    <row r="18" spans="1:13" x14ac:dyDescent="0.2">
      <c r="A18" s="172"/>
      <c r="B18" s="31"/>
      <c r="C18" s="3"/>
      <c r="D18" s="115" t="s">
        <v>11</v>
      </c>
      <c r="E18" s="96"/>
      <c r="F18" s="18">
        <f>'Prosus (Economic Interest)'!F19-'Prosus (Consolidated)'!F19</f>
        <v>-204</v>
      </c>
      <c r="G18" s="18">
        <f>'Prosus (Economic Interest)'!G19-'Prosus (Consolidated)'!G19</f>
        <v>-311</v>
      </c>
      <c r="H18" s="18">
        <f>'Prosus (Economic Interest)'!H19-'Prosus (Consolidated)'!H19</f>
        <v>-160</v>
      </c>
      <c r="I18" s="98"/>
      <c r="J18" s="18">
        <f>'Prosus (Economic Interest)'!J19-'Prosus (Consolidated)'!J19</f>
        <v>-508</v>
      </c>
      <c r="K18" s="18">
        <f>'Prosus (Economic Interest)'!K19-'Prosus (Consolidated)'!K19</f>
        <v>-543</v>
      </c>
      <c r="L18" s="97">
        <f>'Prosus (Economic Interest)'!L19-'Prosus (Consolidated)'!L19</f>
        <v>-225</v>
      </c>
    </row>
    <row r="19" spans="1:13" x14ac:dyDescent="0.2">
      <c r="A19" s="172"/>
      <c r="B19" s="31"/>
      <c r="C19" s="3"/>
      <c r="D19" s="116" t="s">
        <v>12</v>
      </c>
      <c r="E19" s="99"/>
      <c r="F19" s="76">
        <f>F18/F13</f>
        <v>-0.25595984943538269</v>
      </c>
      <c r="G19" s="76">
        <f>G18/G13</f>
        <v>-0.24919871794871795</v>
      </c>
      <c r="H19" s="76">
        <f>H18/H13</f>
        <v>-9.0651558073654395E-2</v>
      </c>
      <c r="I19" s="101"/>
      <c r="J19" s="76">
        <f>J18/J13</f>
        <v>-0.25387306346826588</v>
      </c>
      <c r="K19" s="76">
        <f>K18/K13</f>
        <v>-0.19173728813559321</v>
      </c>
      <c r="L19" s="100">
        <f>L18/L13</f>
        <v>-6.1779242174629323E-2</v>
      </c>
    </row>
    <row r="20" spans="1:13" x14ac:dyDescent="0.2">
      <c r="A20" s="172"/>
      <c r="B20" s="31"/>
      <c r="C20" s="3"/>
      <c r="D20" s="114" t="s">
        <v>48</v>
      </c>
      <c r="E20" s="94"/>
      <c r="F20" s="12"/>
      <c r="G20" s="12"/>
      <c r="H20" s="12"/>
      <c r="I20" s="95"/>
      <c r="J20" s="12"/>
      <c r="K20" s="12"/>
      <c r="L20" s="14"/>
      <c r="M20" s="1"/>
    </row>
    <row r="21" spans="1:13" x14ac:dyDescent="0.2">
      <c r="A21" s="172"/>
      <c r="B21" s="31"/>
      <c r="C21" s="3"/>
      <c r="D21" s="115" t="s">
        <v>6</v>
      </c>
      <c r="E21" s="96"/>
      <c r="F21" s="18">
        <f>'Prosus (Economic Interest)'!F22-'Prosus (Consolidated)'!F22</f>
        <v>97</v>
      </c>
      <c r="G21" s="18">
        <f>'Prosus (Economic Interest)'!G22-'Prosus (Consolidated)'!G22</f>
        <v>121</v>
      </c>
      <c r="H21" s="18">
        <f>'Prosus (Economic Interest)'!H22-'Prosus (Consolidated)'!H22</f>
        <v>124</v>
      </c>
      <c r="I21" s="98"/>
      <c r="J21" s="18">
        <f>'Prosus (Economic Interest)'!J22-'Prosus (Consolidated)'!J22</f>
        <v>202</v>
      </c>
      <c r="K21" s="18">
        <f>'Prosus (Economic Interest)'!K22-'Prosus (Consolidated)'!K22</f>
        <v>236</v>
      </c>
      <c r="L21" s="97">
        <f>'Prosus (Economic Interest)'!L22-'Prosus (Consolidated)'!L22</f>
        <v>244</v>
      </c>
      <c r="M21" s="1"/>
    </row>
    <row r="22" spans="1:13" x14ac:dyDescent="0.2">
      <c r="A22" s="172"/>
      <c r="B22" s="31"/>
      <c r="C22" s="3"/>
      <c r="D22" s="116" t="s">
        <v>7</v>
      </c>
      <c r="E22" s="99"/>
      <c r="F22" s="76">
        <v>1.37</v>
      </c>
      <c r="G22" s="76">
        <f>G21/F21-1</f>
        <v>0.24742268041237114</v>
      </c>
      <c r="H22" s="76">
        <f>H21/G21-1</f>
        <v>2.4793388429751984E-2</v>
      </c>
      <c r="I22" s="101"/>
      <c r="J22" s="76">
        <v>0.64</v>
      </c>
      <c r="K22" s="76">
        <f>K21/J21-1</f>
        <v>0.16831683168316824</v>
      </c>
      <c r="L22" s="100">
        <f>L21/K21-1</f>
        <v>3.3898305084745672E-2</v>
      </c>
      <c r="M22" s="1"/>
    </row>
    <row r="23" spans="1:13" x14ac:dyDescent="0.2">
      <c r="A23" s="172"/>
      <c r="B23" s="31"/>
      <c r="C23" s="3"/>
      <c r="D23" s="116" t="s">
        <v>8</v>
      </c>
      <c r="E23" s="99"/>
      <c r="F23" s="76">
        <v>0.39</v>
      </c>
      <c r="G23" s="76">
        <v>0.22</v>
      </c>
      <c r="H23" s="76">
        <v>0.04</v>
      </c>
      <c r="I23" s="101"/>
      <c r="J23" s="76">
        <v>0.28999999999999998</v>
      </c>
      <c r="K23" s="76">
        <v>0.15</v>
      </c>
      <c r="L23" s="100">
        <v>0.03</v>
      </c>
      <c r="M23" s="1"/>
    </row>
    <row r="24" spans="1:13" x14ac:dyDescent="0.2">
      <c r="A24" s="172"/>
      <c r="B24" s="31"/>
      <c r="C24" s="3"/>
      <c r="D24" s="115" t="s">
        <v>9</v>
      </c>
      <c r="E24" s="96"/>
      <c r="F24" s="18">
        <f>'Prosus (Economic Interest)'!F25-'Prosus (Consolidated)'!F25</f>
        <v>1</v>
      </c>
      <c r="G24" s="18">
        <f>'Prosus (Economic Interest)'!G25-'Prosus (Consolidated)'!G25</f>
        <v>1</v>
      </c>
      <c r="H24" s="18">
        <f>'Prosus (Economic Interest)'!H25-'Prosus (Consolidated)'!H25</f>
        <v>20</v>
      </c>
      <c r="I24" s="98"/>
      <c r="J24" s="18">
        <f>'Prosus (Economic Interest)'!J25-'Prosus (Consolidated)'!J25</f>
        <v>-20</v>
      </c>
      <c r="K24" s="18">
        <f>'Prosus (Economic Interest)'!K25-'Prosus (Consolidated)'!K25</f>
        <v>1</v>
      </c>
      <c r="L24" s="97">
        <f>'Prosus (Economic Interest)'!L25-'Prosus (Consolidated)'!L25</f>
        <v>24</v>
      </c>
    </row>
    <row r="25" spans="1:13" x14ac:dyDescent="0.2">
      <c r="A25" s="172"/>
      <c r="B25" s="31"/>
      <c r="C25" s="3"/>
      <c r="D25" s="116" t="s">
        <v>10</v>
      </c>
      <c r="E25" s="99"/>
      <c r="F25" s="76">
        <f>F24/F21</f>
        <v>1.0309278350515464E-2</v>
      </c>
      <c r="G25" s="76">
        <f>G24/G21</f>
        <v>8.2644628099173556E-3</v>
      </c>
      <c r="H25" s="76">
        <f>H24/H21</f>
        <v>0.16129032258064516</v>
      </c>
      <c r="I25" s="101"/>
      <c r="J25" s="76">
        <f>J24/J21</f>
        <v>-9.9009900990099015E-2</v>
      </c>
      <c r="K25" s="76">
        <f>K24/K21</f>
        <v>4.2372881355932203E-3</v>
      </c>
      <c r="L25" s="100">
        <f>L24/L21</f>
        <v>9.8360655737704916E-2</v>
      </c>
      <c r="M25" s="1"/>
    </row>
    <row r="26" spans="1:13" x14ac:dyDescent="0.2">
      <c r="A26" s="172"/>
      <c r="B26" s="31"/>
      <c r="C26" s="3"/>
      <c r="D26" s="115" t="s">
        <v>11</v>
      </c>
      <c r="E26" s="96"/>
      <c r="F26" s="18">
        <f>'Prosus (Economic Interest)'!F27-'Prosus (Consolidated)'!F27</f>
        <v>-2</v>
      </c>
      <c r="G26" s="18">
        <f>'Prosus (Economic Interest)'!G27-'Prosus (Consolidated)'!G27</f>
        <v>-5</v>
      </c>
      <c r="H26" s="18">
        <f>'Prosus (Economic Interest)'!H27-'Prosus (Consolidated)'!H27</f>
        <v>16</v>
      </c>
      <c r="I26" s="98"/>
      <c r="J26" s="18">
        <f>'Prosus (Economic Interest)'!J27-'Prosus (Consolidated)'!J27</f>
        <v>-28</v>
      </c>
      <c r="K26" s="18">
        <f>'Prosus (Economic Interest)'!K27-'Prosus (Consolidated)'!K27</f>
        <v>-9</v>
      </c>
      <c r="L26" s="97">
        <f>'Prosus (Economic Interest)'!L27-'Prosus (Consolidated)'!L27</f>
        <v>15</v>
      </c>
    </row>
    <row r="27" spans="1:13" x14ac:dyDescent="0.2">
      <c r="A27" s="172"/>
      <c r="B27" s="31"/>
      <c r="C27" s="3"/>
      <c r="D27" s="116" t="s">
        <v>12</v>
      </c>
      <c r="E27" s="99"/>
      <c r="F27" s="76">
        <f>F26/F21</f>
        <v>-2.0618556701030927E-2</v>
      </c>
      <c r="G27" s="76">
        <f>G26/G21</f>
        <v>-4.1322314049586778E-2</v>
      </c>
      <c r="H27" s="76">
        <f>H26/H21</f>
        <v>0.12903225806451613</v>
      </c>
      <c r="I27" s="101"/>
      <c r="J27" s="76">
        <f>J26/J21</f>
        <v>-0.13861386138613863</v>
      </c>
      <c r="K27" s="76">
        <f>K26/K21</f>
        <v>-3.8135593220338986E-2</v>
      </c>
      <c r="L27" s="100">
        <f>L26/L21</f>
        <v>6.1475409836065573E-2</v>
      </c>
      <c r="M27" s="1"/>
    </row>
    <row r="28" spans="1:13" x14ac:dyDescent="0.2">
      <c r="A28" s="172"/>
      <c r="B28" s="31"/>
      <c r="C28" s="3"/>
      <c r="D28" s="114" t="s">
        <v>14</v>
      </c>
      <c r="E28" s="94"/>
      <c r="F28" s="12"/>
      <c r="G28" s="12"/>
      <c r="H28" s="12"/>
      <c r="I28" s="95"/>
      <c r="J28" s="12"/>
      <c r="K28" s="12"/>
      <c r="L28" s="14"/>
    </row>
    <row r="29" spans="1:13" ht="15.6" customHeight="1" x14ac:dyDescent="0.2">
      <c r="A29" s="172"/>
      <c r="B29" s="31"/>
      <c r="C29" s="3"/>
      <c r="D29" s="115" t="s">
        <v>6</v>
      </c>
      <c r="E29" s="102"/>
      <c r="F29" s="18">
        <f>'Prosus (Economic Interest)'!F30-'Prosus (Consolidated)'!F30</f>
        <v>50</v>
      </c>
      <c r="G29" s="18">
        <f>'Prosus (Economic Interest)'!G30-'Prosus (Consolidated)'!G30</f>
        <v>68</v>
      </c>
      <c r="H29" s="18">
        <f>'Prosus (Economic Interest)'!H30-'Prosus (Consolidated)'!H30</f>
        <v>94</v>
      </c>
      <c r="I29" s="98"/>
      <c r="J29" s="18">
        <f>'Prosus (Economic Interest)'!J30-'Prosus (Consolidated)'!J30</f>
        <v>110</v>
      </c>
      <c r="K29" s="18">
        <f>'Prosus (Economic Interest)'!K30-'Prosus (Consolidated)'!K30</f>
        <v>149</v>
      </c>
      <c r="L29" s="97">
        <f>'Prosus (Economic Interest)'!L30-'Prosus (Consolidated)'!L30</f>
        <v>199</v>
      </c>
    </row>
    <row r="30" spans="1:13" x14ac:dyDescent="0.2">
      <c r="A30" s="172"/>
      <c r="B30" s="31"/>
      <c r="C30" s="3"/>
      <c r="D30" s="116" t="s">
        <v>7</v>
      </c>
      <c r="E30" s="102"/>
      <c r="F30" s="76">
        <v>0.85</v>
      </c>
      <c r="G30" s="76">
        <f>G29/F29-1</f>
        <v>0.3600000000000001</v>
      </c>
      <c r="H30" s="76">
        <f>H29/G29-1</f>
        <v>0.38235294117647056</v>
      </c>
      <c r="I30" s="101"/>
      <c r="J30" s="76">
        <v>0.77</v>
      </c>
      <c r="K30" s="76">
        <f>K29/J29-1</f>
        <v>0.3545454545454545</v>
      </c>
      <c r="L30" s="100">
        <f>L29/K29-1</f>
        <v>0.33557046979865768</v>
      </c>
    </row>
    <row r="31" spans="1:13" x14ac:dyDescent="0.2">
      <c r="A31" s="172"/>
      <c r="B31" s="31"/>
      <c r="C31" s="3"/>
      <c r="D31" s="116" t="s">
        <v>8</v>
      </c>
      <c r="E31" s="102"/>
      <c r="F31" s="76">
        <v>0.91</v>
      </c>
      <c r="G31" s="76">
        <v>0.45</v>
      </c>
      <c r="H31" s="76">
        <v>0.51</v>
      </c>
      <c r="I31" s="101"/>
      <c r="J31" s="76">
        <v>0.8</v>
      </c>
      <c r="K31" s="76">
        <v>0.43</v>
      </c>
      <c r="L31" s="100">
        <v>0.45</v>
      </c>
    </row>
    <row r="32" spans="1:13" x14ac:dyDescent="0.2">
      <c r="A32" s="172"/>
      <c r="B32" s="31"/>
      <c r="C32" s="3"/>
      <c r="D32" s="115" t="s">
        <v>9</v>
      </c>
      <c r="E32" s="102"/>
      <c r="F32" s="18">
        <f>'Prosus (Economic Interest)'!F33-'Prosus (Consolidated)'!F33</f>
        <v>-3</v>
      </c>
      <c r="G32" s="18">
        <f>'Prosus (Economic Interest)'!G33-'Prosus (Consolidated)'!G33</f>
        <v>-17</v>
      </c>
      <c r="H32" s="18">
        <f>'Prosus (Economic Interest)'!H33-'Prosus (Consolidated)'!H33</f>
        <v>-10</v>
      </c>
      <c r="I32" s="98"/>
      <c r="J32" s="18">
        <f>'Prosus (Economic Interest)'!J33-'Prosus (Consolidated)'!J33</f>
        <v>-13</v>
      </c>
      <c r="K32" s="18">
        <f>'Prosus (Economic Interest)'!K33-'Prosus (Consolidated)'!K33</f>
        <v>-31</v>
      </c>
      <c r="L32" s="97">
        <f>'Prosus (Economic Interest)'!L33-'Prosus (Consolidated)'!L33</f>
        <v>-26</v>
      </c>
    </row>
    <row r="33" spans="1:12" x14ac:dyDescent="0.2">
      <c r="A33" s="172"/>
      <c r="B33" s="31"/>
      <c r="C33" s="3"/>
      <c r="D33" s="116" t="s">
        <v>10</v>
      </c>
      <c r="E33" s="102"/>
      <c r="F33" s="76">
        <f>F32/F29</f>
        <v>-0.06</v>
      </c>
      <c r="G33" s="76">
        <f>G32/G29</f>
        <v>-0.25</v>
      </c>
      <c r="H33" s="76">
        <f>H32/H29</f>
        <v>-0.10638297872340426</v>
      </c>
      <c r="I33" s="101"/>
      <c r="J33" s="76">
        <f>J32/J29</f>
        <v>-0.11818181818181818</v>
      </c>
      <c r="K33" s="76">
        <f>K32/K29</f>
        <v>-0.20805369127516779</v>
      </c>
      <c r="L33" s="100">
        <f>L32/L29</f>
        <v>-0.1306532663316583</v>
      </c>
    </row>
    <row r="34" spans="1:12" x14ac:dyDescent="0.2">
      <c r="A34" s="172"/>
      <c r="B34" s="31"/>
      <c r="C34" s="3"/>
      <c r="D34" s="115" t="s">
        <v>11</v>
      </c>
      <c r="E34" s="102"/>
      <c r="F34" s="18">
        <f>'Prosus (Economic Interest)'!F35-'Prosus (Consolidated)'!F35</f>
        <v>-4</v>
      </c>
      <c r="G34" s="18">
        <f>'Prosus (Economic Interest)'!G35-'Prosus (Consolidated)'!G35</f>
        <v>-17</v>
      </c>
      <c r="H34" s="18">
        <f>'Prosus (Economic Interest)'!H35-'Prosus (Consolidated)'!H35</f>
        <v>-12</v>
      </c>
      <c r="I34" s="98"/>
      <c r="J34" s="18">
        <f>'Prosus (Economic Interest)'!J35-'Prosus (Consolidated)'!J35</f>
        <v>-14</v>
      </c>
      <c r="K34" s="18">
        <f>'Prosus (Economic Interest)'!K35-'Prosus (Consolidated)'!K35</f>
        <v>-33</v>
      </c>
      <c r="L34" s="97">
        <f>'Prosus (Economic Interest)'!L35-'Prosus (Consolidated)'!L35</f>
        <v>-28</v>
      </c>
    </row>
    <row r="35" spans="1:12" x14ac:dyDescent="0.2">
      <c r="A35" s="172"/>
      <c r="B35" s="31"/>
      <c r="C35" s="3"/>
      <c r="D35" s="116" t="s">
        <v>12</v>
      </c>
      <c r="E35" s="102"/>
      <c r="F35" s="76">
        <f>F34/F29</f>
        <v>-0.08</v>
      </c>
      <c r="G35" s="76">
        <f>G34/G29</f>
        <v>-0.25</v>
      </c>
      <c r="H35" s="76">
        <f>H34/H29</f>
        <v>-0.1276595744680851</v>
      </c>
      <c r="I35" s="101"/>
      <c r="J35" s="76">
        <f>J34/J29</f>
        <v>-0.12727272727272726</v>
      </c>
      <c r="K35" s="76">
        <f>K34/K29</f>
        <v>-0.22147651006711411</v>
      </c>
      <c r="L35" s="100">
        <f>L34/L29</f>
        <v>-0.1407035175879397</v>
      </c>
    </row>
    <row r="36" spans="1:12" x14ac:dyDescent="0.2">
      <c r="A36" s="172"/>
      <c r="B36" s="31"/>
      <c r="C36" s="3"/>
      <c r="D36" s="114" t="s">
        <v>15</v>
      </c>
      <c r="E36" s="94"/>
      <c r="F36" s="12"/>
      <c r="G36" s="12"/>
      <c r="H36" s="12"/>
      <c r="I36" s="95"/>
      <c r="J36" s="12"/>
      <c r="K36" s="12"/>
      <c r="L36" s="14"/>
    </row>
    <row r="37" spans="1:12" x14ac:dyDescent="0.2">
      <c r="A37" s="172"/>
      <c r="B37" s="31"/>
      <c r="C37" s="3"/>
      <c r="D37" s="115" t="s">
        <v>6</v>
      </c>
      <c r="E37" s="102"/>
      <c r="F37" s="18">
        <f>'Prosus (Economic Interest)'!F38-'Prosus (Consolidated)'!F38</f>
        <v>97</v>
      </c>
      <c r="G37" s="18">
        <f>'Prosus (Economic Interest)'!G38-'Prosus (Consolidated)'!G38</f>
        <v>271</v>
      </c>
      <c r="H37" s="18">
        <f>'Prosus (Economic Interest)'!H38-'Prosus (Consolidated)'!H38</f>
        <v>140</v>
      </c>
      <c r="I37" s="98"/>
      <c r="J37" s="18">
        <f>'Prosus (Economic Interest)'!J38-'Prosus (Consolidated)'!J38</f>
        <v>341</v>
      </c>
      <c r="K37" s="18">
        <f>'Prosus (Economic Interest)'!K38-'Prosus (Consolidated)'!K38</f>
        <v>411</v>
      </c>
      <c r="L37" s="97">
        <f>'Prosus (Economic Interest)'!L38-'Prosus (Consolidated)'!L38</f>
        <v>296</v>
      </c>
    </row>
    <row r="38" spans="1:12" x14ac:dyDescent="0.2">
      <c r="A38" s="172"/>
      <c r="B38" s="31"/>
      <c r="C38" s="3"/>
      <c r="D38" s="116" t="s">
        <v>7</v>
      </c>
      <c r="E38" s="102"/>
      <c r="F38" s="76">
        <v>0.9</v>
      </c>
      <c r="G38" s="76">
        <f>G37/F37-1</f>
        <v>1.7938144329896906</v>
      </c>
      <c r="H38" s="76">
        <f>H37/G37-1</f>
        <v>-0.48339483394833949</v>
      </c>
      <c r="I38" s="101"/>
      <c r="J38" s="76">
        <v>1.97</v>
      </c>
      <c r="K38" s="76">
        <f>K37/J37-1</f>
        <v>0.20527859237536661</v>
      </c>
      <c r="L38" s="100">
        <f>L37/K37-1</f>
        <v>-0.27980535279805352</v>
      </c>
    </row>
    <row r="39" spans="1:12" x14ac:dyDescent="0.2">
      <c r="A39" s="172"/>
      <c r="B39" s="31"/>
      <c r="C39" s="3"/>
      <c r="D39" s="116" t="s">
        <v>8</v>
      </c>
      <c r="E39" s="102"/>
      <c r="F39" s="76">
        <v>0.51</v>
      </c>
      <c r="G39" s="76">
        <v>0.4</v>
      </c>
      <c r="H39" s="76">
        <v>0.08</v>
      </c>
      <c r="I39" s="101"/>
      <c r="J39" s="76">
        <v>0.55000000000000004</v>
      </c>
      <c r="K39" s="76">
        <v>0.17</v>
      </c>
      <c r="L39" s="100">
        <v>0.06</v>
      </c>
    </row>
    <row r="40" spans="1:12" x14ac:dyDescent="0.2">
      <c r="A40" s="172"/>
      <c r="B40" s="31"/>
      <c r="C40" s="3"/>
      <c r="D40" s="115" t="s">
        <v>9</v>
      </c>
      <c r="E40" s="102"/>
      <c r="F40" s="18">
        <f>'Prosus (Economic Interest)'!F41-'Prosus (Consolidated)'!F41</f>
        <v>-28</v>
      </c>
      <c r="G40" s="18">
        <f>'Prosus (Economic Interest)'!G41-'Prosus (Consolidated)'!G41</f>
        <v>-101</v>
      </c>
      <c r="H40" s="18">
        <f>'Prosus (Economic Interest)'!H41-'Prosus (Consolidated)'!H41</f>
        <v>3</v>
      </c>
      <c r="I40" s="98"/>
      <c r="J40" s="18">
        <f>'Prosus (Economic Interest)'!J41-'Prosus (Consolidated)'!J41</f>
        <v>-50</v>
      </c>
      <c r="K40" s="18">
        <f>'Prosus (Economic Interest)'!K41-'Prosus (Consolidated)'!K41</f>
        <v>-117</v>
      </c>
      <c r="L40" s="97">
        <f>'Prosus (Economic Interest)'!L41-'Prosus (Consolidated)'!L41</f>
        <v>23</v>
      </c>
    </row>
    <row r="41" spans="1:12" x14ac:dyDescent="0.2">
      <c r="A41" s="172"/>
      <c r="B41" s="31"/>
      <c r="C41" s="3"/>
      <c r="D41" s="116" t="s">
        <v>10</v>
      </c>
      <c r="E41" s="102"/>
      <c r="F41" s="76">
        <f>F40/F37</f>
        <v>-0.28865979381443296</v>
      </c>
      <c r="G41" s="76">
        <f>G40/G37</f>
        <v>-0.37269372693726938</v>
      </c>
      <c r="H41" s="76">
        <f>H40/H37</f>
        <v>2.1428571428571429E-2</v>
      </c>
      <c r="I41" s="101"/>
      <c r="J41" s="76">
        <f>J40/J37</f>
        <v>-0.1466275659824047</v>
      </c>
      <c r="K41" s="76">
        <f>K40/K37</f>
        <v>-0.28467153284671531</v>
      </c>
      <c r="L41" s="100">
        <f>L40/L37</f>
        <v>7.77027027027027E-2</v>
      </c>
    </row>
    <row r="42" spans="1:12" x14ac:dyDescent="0.2">
      <c r="A42" s="172"/>
      <c r="B42" s="31"/>
      <c r="C42" s="3"/>
      <c r="D42" s="115" t="s">
        <v>11</v>
      </c>
      <c r="E42" s="102"/>
      <c r="F42" s="18">
        <f>'Prosus (Economic Interest)'!F43-'Prosus (Consolidated)'!F43</f>
        <v>-33</v>
      </c>
      <c r="G42" s="18">
        <f>'Prosus (Economic Interest)'!G43-'Prosus (Consolidated)'!G43</f>
        <v>-110</v>
      </c>
      <c r="H42" s="18">
        <f>'Prosus (Economic Interest)'!H43-'Prosus (Consolidated)'!H43</f>
        <v>2</v>
      </c>
      <c r="I42" s="98"/>
      <c r="J42" s="18">
        <f>'Prosus (Economic Interest)'!J43-'Prosus (Consolidated)'!J43</f>
        <v>-62</v>
      </c>
      <c r="K42" s="18">
        <f>'Prosus (Economic Interest)'!K43-'Prosus (Consolidated)'!K43</f>
        <v>-127</v>
      </c>
      <c r="L42" s="97">
        <f>'Prosus (Economic Interest)'!L43-'Prosus (Consolidated)'!L43</f>
        <v>18</v>
      </c>
    </row>
    <row r="43" spans="1:12" x14ac:dyDescent="0.2">
      <c r="A43" s="172"/>
      <c r="B43" s="31"/>
      <c r="C43" s="3"/>
      <c r="D43" s="116" t="s">
        <v>12</v>
      </c>
      <c r="E43" s="102"/>
      <c r="F43" s="76">
        <f>F42/F37</f>
        <v>-0.34020618556701032</v>
      </c>
      <c r="G43" s="76">
        <f>G42/G37</f>
        <v>-0.4059040590405904</v>
      </c>
      <c r="H43" s="76">
        <f>H42/H37</f>
        <v>1.4285714285714285E-2</v>
      </c>
      <c r="I43" s="101"/>
      <c r="J43" s="76">
        <f>J42/J37</f>
        <v>-0.18181818181818182</v>
      </c>
      <c r="K43" s="76">
        <f>K42/K37</f>
        <v>-0.30900243309002434</v>
      </c>
      <c r="L43" s="100">
        <f>L42/L37</f>
        <v>6.0810810810810814E-2</v>
      </c>
    </row>
    <row r="44" spans="1:12" x14ac:dyDescent="0.2">
      <c r="A44" s="172"/>
      <c r="B44" s="31"/>
      <c r="C44" s="3"/>
      <c r="D44" s="114" t="s">
        <v>16</v>
      </c>
      <c r="E44" s="94"/>
      <c r="F44" s="12"/>
      <c r="G44" s="12"/>
      <c r="H44" s="12"/>
      <c r="I44" s="95"/>
      <c r="J44" s="12"/>
      <c r="K44" s="12"/>
      <c r="L44" s="14"/>
    </row>
    <row r="45" spans="1:12" x14ac:dyDescent="0.2">
      <c r="A45" s="172"/>
      <c r="B45" s="31"/>
      <c r="C45" s="3"/>
      <c r="D45" s="115" t="s">
        <v>6</v>
      </c>
      <c r="E45" s="102"/>
      <c r="F45" s="18">
        <f>'Prosus (Economic Interest)'!F46-'Prosus (Consolidated)'!F46</f>
        <v>3</v>
      </c>
      <c r="G45" s="18">
        <f>'Prosus (Economic Interest)'!G46-'Prosus (Consolidated)'!G46</f>
        <v>9</v>
      </c>
      <c r="H45" s="18">
        <f>'Prosus (Economic Interest)'!H46-'Prosus (Consolidated)'!H46</f>
        <v>18</v>
      </c>
      <c r="I45" s="98"/>
      <c r="J45" s="18">
        <f>'Prosus (Economic Interest)'!J46-'Prosus (Consolidated)'!J46</f>
        <v>10</v>
      </c>
      <c r="K45" s="18">
        <f>'Prosus (Economic Interest)'!K46-'Prosus (Consolidated)'!K46</f>
        <v>25</v>
      </c>
      <c r="L45" s="97">
        <f>'Prosus (Economic Interest)'!L46-'Prosus (Consolidated)'!L46</f>
        <v>23</v>
      </c>
    </row>
    <row r="46" spans="1:12" x14ac:dyDescent="0.2">
      <c r="A46" s="172"/>
      <c r="B46" s="31"/>
      <c r="C46" s="3"/>
      <c r="D46" s="116" t="s">
        <v>7</v>
      </c>
      <c r="E46" s="102"/>
      <c r="F46" s="76">
        <v>0.5</v>
      </c>
      <c r="G46" s="76">
        <f>G45/F45-1</f>
        <v>2</v>
      </c>
      <c r="H46" s="76">
        <f>H45/G45-1</f>
        <v>1</v>
      </c>
      <c r="I46" s="101"/>
      <c r="J46" s="76">
        <v>0.67</v>
      </c>
      <c r="K46" s="76">
        <f>K45/J45-1</f>
        <v>1.5</v>
      </c>
      <c r="L46" s="100">
        <f>L45/K45-1</f>
        <v>-7.999999999999996E-2</v>
      </c>
    </row>
    <row r="47" spans="1:12" x14ac:dyDescent="0.2">
      <c r="A47" s="172"/>
      <c r="B47" s="31"/>
      <c r="C47" s="3"/>
      <c r="D47" s="116" t="s">
        <v>8</v>
      </c>
      <c r="E47" s="102"/>
      <c r="F47" s="76">
        <v>1</v>
      </c>
      <c r="G47" s="76">
        <v>0.5</v>
      </c>
      <c r="H47" s="76">
        <v>0.44</v>
      </c>
      <c r="I47" s="101"/>
      <c r="J47" s="76">
        <v>0.75</v>
      </c>
      <c r="K47" s="76">
        <v>0.11</v>
      </c>
      <c r="L47" s="100">
        <v>0.05</v>
      </c>
    </row>
    <row r="48" spans="1:12" x14ac:dyDescent="0.2">
      <c r="A48" s="172"/>
      <c r="B48" s="31"/>
      <c r="C48" s="3"/>
      <c r="D48" s="115" t="s">
        <v>9</v>
      </c>
      <c r="E48" s="102"/>
      <c r="F48" s="18">
        <f>'Prosus (Economic Interest)'!F49-'Prosus (Consolidated)'!F49</f>
        <v>0</v>
      </c>
      <c r="G48" s="18">
        <f>'Prosus (Economic Interest)'!G49-'Prosus (Consolidated)'!G49</f>
        <v>-1</v>
      </c>
      <c r="H48" s="18">
        <f>'Prosus (Economic Interest)'!H49-'Prosus (Consolidated)'!H49</f>
        <v>0</v>
      </c>
      <c r="I48" s="98"/>
      <c r="J48" s="18">
        <f>'Prosus (Economic Interest)'!J49-'Prosus (Consolidated)'!J49</f>
        <v>1</v>
      </c>
      <c r="K48" s="18">
        <f>'Prosus (Economic Interest)'!K49-'Prosus (Consolidated)'!K49</f>
        <v>-1</v>
      </c>
      <c r="L48" s="97">
        <f>'Prosus (Economic Interest)'!L49-'Prosus (Consolidated)'!L49</f>
        <v>0</v>
      </c>
    </row>
    <row r="49" spans="1:12" x14ac:dyDescent="0.2">
      <c r="A49" s="172"/>
      <c r="B49" s="31"/>
      <c r="C49" s="3"/>
      <c r="D49" s="116" t="s">
        <v>10</v>
      </c>
      <c r="E49" s="102"/>
      <c r="F49" s="76">
        <f>F48/F45</f>
        <v>0</v>
      </c>
      <c r="G49" s="76">
        <f>G48/G45</f>
        <v>-0.1111111111111111</v>
      </c>
      <c r="H49" s="76">
        <f>H48/H45</f>
        <v>0</v>
      </c>
      <c r="I49" s="101"/>
      <c r="J49" s="76">
        <f>J48/J45</f>
        <v>0.1</v>
      </c>
      <c r="K49" s="76">
        <f>K48/K45</f>
        <v>-0.04</v>
      </c>
      <c r="L49" s="100">
        <f>L48/L45</f>
        <v>0</v>
      </c>
    </row>
    <row r="50" spans="1:12" x14ac:dyDescent="0.2">
      <c r="A50" s="172"/>
      <c r="B50" s="31"/>
      <c r="C50" s="3"/>
      <c r="D50" s="115" t="s">
        <v>11</v>
      </c>
      <c r="E50" s="102"/>
      <c r="F50" s="18">
        <f>'Prosus (Economic Interest)'!F51-'Prosus (Consolidated)'!F51</f>
        <v>0</v>
      </c>
      <c r="G50" s="18">
        <f>'Prosus (Economic Interest)'!G51-'Prosus (Consolidated)'!G51</f>
        <v>-1</v>
      </c>
      <c r="H50" s="18">
        <f>'Prosus (Economic Interest)'!H51-'Prosus (Consolidated)'!H51</f>
        <v>-1</v>
      </c>
      <c r="I50" s="98"/>
      <c r="J50" s="18">
        <f>'Prosus (Economic Interest)'!J51-'Prosus (Consolidated)'!J51</f>
        <v>0</v>
      </c>
      <c r="K50" s="18">
        <f>'Prosus (Economic Interest)'!K51-'Prosus (Consolidated)'!K51</f>
        <v>-2</v>
      </c>
      <c r="L50" s="97">
        <f>'Prosus (Economic Interest)'!L51-'Prosus (Consolidated)'!L51</f>
        <v>-1</v>
      </c>
    </row>
    <row r="51" spans="1:12" x14ac:dyDescent="0.2">
      <c r="A51" s="172"/>
      <c r="B51" s="31"/>
      <c r="C51" s="3"/>
      <c r="D51" s="116" t="s">
        <v>12</v>
      </c>
      <c r="E51" s="102"/>
      <c r="F51" s="76">
        <f>F50/F45</f>
        <v>0</v>
      </c>
      <c r="G51" s="76">
        <f>G50/G45</f>
        <v>-0.1111111111111111</v>
      </c>
      <c r="H51" s="76">
        <f>H50/H45</f>
        <v>-5.5555555555555552E-2</v>
      </c>
      <c r="I51" s="101"/>
      <c r="J51" s="76">
        <f>J50/J45</f>
        <v>0</v>
      </c>
      <c r="K51" s="76">
        <f>K50/K45</f>
        <v>-0.08</v>
      </c>
      <c r="L51" s="100">
        <f>L50/L45</f>
        <v>-4.3478260869565216E-2</v>
      </c>
    </row>
    <row r="52" spans="1:12" x14ac:dyDescent="0.2">
      <c r="A52" s="172"/>
      <c r="B52" s="31"/>
      <c r="C52" s="3"/>
      <c r="D52" s="114" t="s">
        <v>33</v>
      </c>
      <c r="E52" s="94"/>
      <c r="F52" s="12"/>
      <c r="G52" s="12"/>
      <c r="H52" s="12"/>
      <c r="I52" s="95"/>
      <c r="J52" s="12"/>
      <c r="K52" s="12"/>
      <c r="L52" s="14"/>
    </row>
    <row r="53" spans="1:12" x14ac:dyDescent="0.2">
      <c r="A53" s="172"/>
      <c r="B53" s="31"/>
      <c r="C53" s="3"/>
      <c r="D53" s="115" t="s">
        <v>6</v>
      </c>
      <c r="E53" s="96"/>
      <c r="F53" s="18">
        <f>'Prosus (Economic Interest)'!F54-'Prosus (Consolidated)'!F54</f>
        <v>60</v>
      </c>
      <c r="G53" s="18">
        <f>'Prosus (Economic Interest)'!G54-'Prosus (Consolidated)'!G54</f>
        <v>260</v>
      </c>
      <c r="H53" s="18">
        <f>'Prosus (Economic Interest)'!H54-'Prosus (Consolidated)'!H54</f>
        <v>242</v>
      </c>
      <c r="I53" s="98"/>
      <c r="J53" s="18">
        <f>'Prosus (Economic Interest)'!J54-'Prosus (Consolidated)'!J54</f>
        <v>290</v>
      </c>
      <c r="K53" s="18">
        <f>'Prosus (Economic Interest)'!K54-'Prosus (Consolidated)'!K54</f>
        <v>524</v>
      </c>
      <c r="L53" s="97">
        <f>'Prosus (Economic Interest)'!L54-'Prosus (Consolidated)'!L54</f>
        <v>478</v>
      </c>
    </row>
    <row r="54" spans="1:12" x14ac:dyDescent="0.2">
      <c r="A54" s="172"/>
      <c r="B54" s="31"/>
      <c r="C54" s="3"/>
      <c r="D54" s="116" t="s">
        <v>7</v>
      </c>
      <c r="E54" s="99"/>
      <c r="F54" s="76">
        <v>1.22</v>
      </c>
      <c r="G54" s="76">
        <f>G53/F53-1</f>
        <v>3.333333333333333</v>
      </c>
      <c r="H54" s="76">
        <f>H53/G53-1</f>
        <v>-6.9230769230769207E-2</v>
      </c>
      <c r="I54" s="101"/>
      <c r="J54" s="76">
        <v>3.83</v>
      </c>
      <c r="K54" s="76">
        <f>K53/J53-1</f>
        <v>0.80689655172413799</v>
      </c>
      <c r="L54" s="100">
        <f>L53/K53-1</f>
        <v>-8.7786259541984712E-2</v>
      </c>
    </row>
    <row r="55" spans="1:12" x14ac:dyDescent="0.2">
      <c r="A55" s="172"/>
      <c r="B55" s="31"/>
      <c r="C55" s="3"/>
      <c r="D55" s="116" t="s">
        <v>8</v>
      </c>
      <c r="E55" s="99"/>
      <c r="F55" s="76">
        <v>0.75</v>
      </c>
      <c r="G55" s="76">
        <v>1.31</v>
      </c>
      <c r="H55" s="76">
        <v>-7.0000000000000007E-2</v>
      </c>
      <c r="I55" s="101"/>
      <c r="J55" s="76">
        <v>1.69</v>
      </c>
      <c r="K55" s="76">
        <v>0.72</v>
      </c>
      <c r="L55" s="100">
        <v>-0.09</v>
      </c>
    </row>
    <row r="56" spans="1:12" x14ac:dyDescent="0.2">
      <c r="A56" s="172"/>
      <c r="B56" s="31"/>
      <c r="C56" s="3"/>
      <c r="D56" s="115" t="s">
        <v>9</v>
      </c>
      <c r="E56" s="96"/>
      <c r="F56" s="18">
        <f>'Prosus (Economic Interest)'!F57-'Prosus (Consolidated)'!F57</f>
        <v>-39</v>
      </c>
      <c r="G56" s="18">
        <f>'Prosus (Economic Interest)'!G57-'Prosus (Consolidated)'!G57</f>
        <v>-100</v>
      </c>
      <c r="H56" s="18">
        <f>'Prosus (Economic Interest)'!H57-'Prosus (Consolidated)'!H57</f>
        <v>-47</v>
      </c>
      <c r="I56" s="98"/>
      <c r="J56" s="18">
        <f>'Prosus (Economic Interest)'!J57-'Prosus (Consolidated)'!J57</f>
        <v>-114</v>
      </c>
      <c r="K56" s="18">
        <f>'Prosus (Economic Interest)'!K57-'Prosus (Consolidated)'!K57</f>
        <v>-169</v>
      </c>
      <c r="L56" s="97">
        <f>'Prosus (Economic Interest)'!L57-'Prosus (Consolidated)'!L57</f>
        <v>-74</v>
      </c>
    </row>
    <row r="57" spans="1:12" x14ac:dyDescent="0.2">
      <c r="A57" s="172"/>
      <c r="B57" s="31"/>
      <c r="C57" s="3"/>
      <c r="D57" s="116" t="s">
        <v>10</v>
      </c>
      <c r="E57" s="99"/>
      <c r="F57" s="76">
        <f>F56/F53</f>
        <v>-0.65</v>
      </c>
      <c r="G57" s="76">
        <f>G56/G53</f>
        <v>-0.38461538461538464</v>
      </c>
      <c r="H57" s="76">
        <f>H56/H53</f>
        <v>-0.19421487603305784</v>
      </c>
      <c r="I57" s="101"/>
      <c r="J57" s="76">
        <f>J56/J53</f>
        <v>-0.39310344827586208</v>
      </c>
      <c r="K57" s="76">
        <f>K56/K53</f>
        <v>-0.32251908396946566</v>
      </c>
      <c r="L57" s="100">
        <f>L56/L53</f>
        <v>-0.15481171548117154</v>
      </c>
    </row>
    <row r="58" spans="1:12" x14ac:dyDescent="0.2">
      <c r="A58" s="172"/>
      <c r="B58" s="31"/>
      <c r="C58" s="3"/>
      <c r="D58" s="115" t="s">
        <v>11</v>
      </c>
      <c r="E58" s="96"/>
      <c r="F58" s="18">
        <f>'Prosus (Economic Interest)'!F59-'Prosus (Consolidated)'!F59</f>
        <v>-39</v>
      </c>
      <c r="G58" s="18">
        <f>'Prosus (Economic Interest)'!G59-'Prosus (Consolidated)'!G59</f>
        <v>-105</v>
      </c>
      <c r="H58" s="18">
        <f>'Prosus (Economic Interest)'!H59-'Prosus (Consolidated)'!H59</f>
        <v>-55</v>
      </c>
      <c r="I58" s="98"/>
      <c r="J58" s="18">
        <f>'Prosus (Economic Interest)'!J59-'Prosus (Consolidated)'!J59</f>
        <v>-117</v>
      </c>
      <c r="K58" s="18">
        <f>'Prosus (Economic Interest)'!K59-'Prosus (Consolidated)'!K59</f>
        <v>-179</v>
      </c>
      <c r="L58" s="97">
        <f>'Prosus (Economic Interest)'!L59-'Prosus (Consolidated)'!L59</f>
        <v>-92</v>
      </c>
    </row>
    <row r="59" spans="1:12" x14ac:dyDescent="0.2">
      <c r="A59" s="172"/>
      <c r="B59" s="31"/>
      <c r="C59" s="3"/>
      <c r="D59" s="116" t="s">
        <v>12</v>
      </c>
      <c r="E59" s="99"/>
      <c r="F59" s="76">
        <f>F58/F53</f>
        <v>-0.65</v>
      </c>
      <c r="G59" s="76">
        <f>G58/G53</f>
        <v>-0.40384615384615385</v>
      </c>
      <c r="H59" s="76">
        <f>H58/H53</f>
        <v>-0.22727272727272727</v>
      </c>
      <c r="I59" s="101"/>
      <c r="J59" s="76">
        <f>J58/J53</f>
        <v>-0.40344827586206894</v>
      </c>
      <c r="K59" s="76">
        <f>K58/K53</f>
        <v>-0.34160305343511449</v>
      </c>
      <c r="L59" s="100">
        <f>L58/L53</f>
        <v>-0.19246861924686193</v>
      </c>
    </row>
    <row r="60" spans="1:12" x14ac:dyDescent="0.2">
      <c r="A60" s="172"/>
      <c r="B60" s="31"/>
      <c r="C60" s="3"/>
      <c r="D60" s="116"/>
      <c r="E60" s="99"/>
      <c r="F60" s="76"/>
      <c r="G60" s="76"/>
      <c r="H60" s="76"/>
      <c r="I60" s="95"/>
      <c r="J60" s="76"/>
      <c r="K60" s="76"/>
      <c r="L60" s="97"/>
    </row>
    <row r="61" spans="1:12" x14ac:dyDescent="0.2">
      <c r="A61" s="172"/>
      <c r="B61" s="31"/>
      <c r="C61" s="3"/>
      <c r="D61" s="117" t="s">
        <v>17</v>
      </c>
      <c r="E61" s="118"/>
      <c r="F61" s="119"/>
      <c r="G61" s="119"/>
      <c r="H61" s="120"/>
      <c r="I61" s="95"/>
      <c r="J61" s="119"/>
      <c r="K61" s="119"/>
      <c r="L61" s="120"/>
    </row>
    <row r="62" spans="1:12" x14ac:dyDescent="0.2">
      <c r="A62" s="172"/>
      <c r="B62" s="31"/>
      <c r="C62" s="3"/>
      <c r="D62" s="8" t="s">
        <v>6</v>
      </c>
      <c r="E62" s="102"/>
      <c r="F62" s="18">
        <f>F70+F78</f>
        <v>12463</v>
      </c>
      <c r="G62" s="18">
        <f>G70+G78</f>
        <v>11309</v>
      </c>
      <c r="H62" s="18">
        <f>H70+H78</f>
        <v>10675</v>
      </c>
      <c r="I62" s="95"/>
      <c r="J62" s="18">
        <f>J70+J78</f>
        <v>25793.599999999999</v>
      </c>
      <c r="K62" s="18">
        <f>K70+K78</f>
        <v>22269</v>
      </c>
      <c r="L62" s="19">
        <f>L70+L78</f>
        <v>21395</v>
      </c>
    </row>
    <row r="63" spans="1:12" x14ac:dyDescent="0.2">
      <c r="A63" s="172"/>
      <c r="B63" s="31"/>
      <c r="C63" s="3"/>
      <c r="D63" s="15" t="s">
        <v>7</v>
      </c>
      <c r="E63" s="102"/>
      <c r="F63" s="76">
        <v>0.24</v>
      </c>
      <c r="G63" s="76">
        <f>G62/F62-1</f>
        <v>-9.2594078472277963E-2</v>
      </c>
      <c r="H63" s="76">
        <f>H62/G62-1</f>
        <v>-5.6061543903086042E-2</v>
      </c>
      <c r="I63" s="95"/>
      <c r="J63" s="76">
        <v>0.15</v>
      </c>
      <c r="K63" s="76">
        <f>K62/J62-1</f>
        <v>-0.1366462998573289</v>
      </c>
      <c r="L63" s="77">
        <f>L62/K62-1</f>
        <v>-3.9247384256140827E-2</v>
      </c>
    </row>
    <row r="64" spans="1:12" x14ac:dyDescent="0.2">
      <c r="A64" s="172"/>
      <c r="B64" s="31"/>
      <c r="C64" s="3"/>
      <c r="D64" s="15" t="s">
        <v>8</v>
      </c>
      <c r="E64" s="102"/>
      <c r="F64" s="76">
        <v>0.23</v>
      </c>
      <c r="G64" s="76">
        <v>-1.46E-2</v>
      </c>
      <c r="H64" s="77">
        <v>0.11</v>
      </c>
      <c r="I64" s="95"/>
      <c r="J64" s="76">
        <v>0.16</v>
      </c>
      <c r="K64" s="76">
        <v>-0.01</v>
      </c>
      <c r="L64" s="77">
        <v>0.1</v>
      </c>
    </row>
    <row r="65" spans="1:12" x14ac:dyDescent="0.2">
      <c r="A65" s="172"/>
      <c r="B65" s="31"/>
      <c r="C65" s="3"/>
      <c r="D65" s="8" t="s">
        <v>9</v>
      </c>
      <c r="E65" s="102"/>
      <c r="F65" s="18">
        <f>F73+F81</f>
        <v>4012</v>
      </c>
      <c r="G65" s="18">
        <f>G73+G81</f>
        <v>3142</v>
      </c>
      <c r="H65" s="18">
        <f>H73+H81</f>
        <v>3374</v>
      </c>
      <c r="I65" s="95"/>
      <c r="J65" s="18">
        <f>J73+J81</f>
        <v>7623</v>
      </c>
      <c r="K65" s="18">
        <f>K73+K81</f>
        <v>6295</v>
      </c>
      <c r="L65" s="19">
        <f>L73+L81</f>
        <v>7200</v>
      </c>
    </row>
    <row r="66" spans="1:12" x14ac:dyDescent="0.2">
      <c r="A66" s="172"/>
      <c r="B66" s="31"/>
      <c r="C66" s="3"/>
      <c r="D66" s="15" t="s">
        <v>10</v>
      </c>
      <c r="E66" s="102"/>
      <c r="F66" s="76">
        <f>F65/F62</f>
        <v>0.32191286207173231</v>
      </c>
      <c r="G66" s="76">
        <f>G65/G62</f>
        <v>0.27783181536829077</v>
      </c>
      <c r="H66" s="76">
        <f>H65/H62</f>
        <v>0.31606557377049183</v>
      </c>
      <c r="I66" s="95"/>
      <c r="J66" s="76">
        <f>J65/J62</f>
        <v>0.29553842813721237</v>
      </c>
      <c r="K66" s="76">
        <f>K65/K62</f>
        <v>0.28267995868696394</v>
      </c>
      <c r="L66" s="77">
        <f>L65/L62</f>
        <v>0.33652722598738022</v>
      </c>
    </row>
    <row r="67" spans="1:12" x14ac:dyDescent="0.2">
      <c r="A67" s="172"/>
      <c r="B67" s="31"/>
      <c r="C67" s="3"/>
      <c r="D67" s="8" t="s">
        <v>11</v>
      </c>
      <c r="E67" s="102"/>
      <c r="F67" s="18">
        <f>F75+F83</f>
        <v>3385</v>
      </c>
      <c r="G67" s="18">
        <f>G75+G83</f>
        <v>2497</v>
      </c>
      <c r="H67" s="18">
        <f>H75+H83</f>
        <v>2875</v>
      </c>
      <c r="I67" s="95"/>
      <c r="J67" s="18">
        <f>J75+J83</f>
        <v>6319</v>
      </c>
      <c r="K67" s="18">
        <f>K75+K83</f>
        <v>5085</v>
      </c>
      <c r="L67" s="19">
        <f>L75+L83</f>
        <v>6229</v>
      </c>
    </row>
    <row r="68" spans="1:12" x14ac:dyDescent="0.2">
      <c r="A68" s="172"/>
      <c r="B68" s="31"/>
      <c r="C68" s="3"/>
      <c r="D68" s="15" t="s">
        <v>12</v>
      </c>
      <c r="E68" s="102"/>
      <c r="F68" s="76">
        <f>F67/F62</f>
        <v>0.27160394768514806</v>
      </c>
      <c r="G68" s="76">
        <f>G67/G62</f>
        <v>0.22079759483597136</v>
      </c>
      <c r="H68" s="76">
        <f>H67/H62</f>
        <v>0.26932084309133492</v>
      </c>
      <c r="I68" s="95"/>
      <c r="J68" s="76">
        <f>J67/J62</f>
        <v>0.24498325165932636</v>
      </c>
      <c r="K68" s="76">
        <f>K67/K62</f>
        <v>0.22834433517445776</v>
      </c>
      <c r="L68" s="77">
        <f>L67/L62</f>
        <v>0.29114279037158214</v>
      </c>
    </row>
    <row r="69" spans="1:12" x14ac:dyDescent="0.2">
      <c r="A69" s="172"/>
      <c r="B69" s="31"/>
      <c r="C69" s="28" t="s">
        <v>18</v>
      </c>
      <c r="D69" s="114" t="s">
        <v>19</v>
      </c>
      <c r="E69" s="94"/>
      <c r="F69" s="12"/>
      <c r="G69" s="12"/>
      <c r="H69" s="14"/>
      <c r="I69" s="95"/>
      <c r="J69" s="12"/>
      <c r="K69" s="12"/>
      <c r="L69" s="14"/>
    </row>
    <row r="70" spans="1:12" x14ac:dyDescent="0.2">
      <c r="A70" s="172"/>
      <c r="B70" s="31"/>
      <c r="C70" s="3"/>
      <c r="D70" s="115" t="s">
        <v>6</v>
      </c>
      <c r="E70" s="96"/>
      <c r="F70" s="18">
        <f>'Prosus (Economic Interest)'!F71</f>
        <v>12250</v>
      </c>
      <c r="G70" s="18">
        <f>'Prosus (Economic Interest)'!G71</f>
        <v>11309</v>
      </c>
      <c r="H70" s="18">
        <f>'Prosus (Economic Interest)'!H71</f>
        <v>10675</v>
      </c>
      <c r="I70" s="95"/>
      <c r="J70" s="18">
        <f>'Prosus (Economic Interest)'!J71</f>
        <v>25261</v>
      </c>
      <c r="K70" s="18">
        <f>'Prosus (Economic Interest)'!K71</f>
        <v>22269</v>
      </c>
      <c r="L70" s="19">
        <f>'Prosus (Economic Interest)'!L71</f>
        <v>21395</v>
      </c>
    </row>
    <row r="71" spans="1:12" x14ac:dyDescent="0.2">
      <c r="A71" s="172"/>
      <c r="B71" s="31"/>
      <c r="C71" s="3"/>
      <c r="D71" s="116" t="s">
        <v>7</v>
      </c>
      <c r="E71" s="99"/>
      <c r="F71" s="76">
        <v>0.24</v>
      </c>
      <c r="G71" s="76">
        <f>G70/F70-1</f>
        <v>-7.6816326530612211E-2</v>
      </c>
      <c r="H71" s="76">
        <f>H70/G70-1</f>
        <v>-5.6061543903086042E-2</v>
      </c>
      <c r="I71" s="95"/>
      <c r="J71" s="76">
        <v>0.14000000000000001</v>
      </c>
      <c r="K71" s="76">
        <f>K70/J70-1</f>
        <v>-0.11844345037805315</v>
      </c>
      <c r="L71" s="77">
        <f>L70/K70-1</f>
        <v>-3.9247384256140827E-2</v>
      </c>
    </row>
    <row r="72" spans="1:12" x14ac:dyDescent="0.2">
      <c r="A72" s="172"/>
      <c r="B72" s="31"/>
      <c r="C72" s="3"/>
      <c r="D72" s="116" t="s">
        <v>8</v>
      </c>
      <c r="E72" s="99"/>
      <c r="F72" s="76">
        <f>'Prosus (Economic Interest)'!F73</f>
        <v>0.23</v>
      </c>
      <c r="G72" s="76">
        <f>'Prosus (Economic Interest)'!G73</f>
        <v>-1.4576776544641378E-2</v>
      </c>
      <c r="H72" s="76">
        <f>'Prosus (Economic Interest)'!H73</f>
        <v>0.11</v>
      </c>
      <c r="I72" s="95"/>
      <c r="J72" s="76">
        <f>'Prosus (Economic Interest)'!J73</f>
        <v>0.16</v>
      </c>
      <c r="K72" s="76">
        <f>'Prosus (Economic Interest)'!K73</f>
        <v>-0.01</v>
      </c>
      <c r="L72" s="77">
        <v>0.1</v>
      </c>
    </row>
    <row r="73" spans="1:12" x14ac:dyDescent="0.2">
      <c r="A73" s="172"/>
      <c r="B73" s="31"/>
      <c r="C73" s="3"/>
      <c r="D73" s="115" t="s">
        <v>9</v>
      </c>
      <c r="E73" s="96"/>
      <c r="F73" s="18">
        <f>'Prosus (Economic Interest)'!F74</f>
        <v>3969</v>
      </c>
      <c r="G73" s="18">
        <f>'Prosus (Economic Interest)'!G74</f>
        <v>3142</v>
      </c>
      <c r="H73" s="18">
        <f>'Prosus (Economic Interest)'!H74</f>
        <v>3374</v>
      </c>
      <c r="I73" s="95"/>
      <c r="J73" s="18">
        <f>'Prosus (Economic Interest)'!J74</f>
        <v>7502</v>
      </c>
      <c r="K73" s="18">
        <f>'Prosus (Economic Interest)'!K74</f>
        <v>6295</v>
      </c>
      <c r="L73" s="19">
        <f>'Prosus (Economic Interest)'!L74</f>
        <v>7200</v>
      </c>
    </row>
    <row r="74" spans="1:12" x14ac:dyDescent="0.2">
      <c r="A74" s="172"/>
      <c r="B74" s="31"/>
      <c r="C74" s="3"/>
      <c r="D74" s="116" t="s">
        <v>10</v>
      </c>
      <c r="E74" s="99"/>
      <c r="F74" s="76">
        <f>F73/F70</f>
        <v>0.32400000000000001</v>
      </c>
      <c r="G74" s="76">
        <f>G73/G70</f>
        <v>0.27783181536829077</v>
      </c>
      <c r="H74" s="76">
        <f>H73/H70</f>
        <v>0.31606557377049183</v>
      </c>
      <c r="I74" s="95"/>
      <c r="J74" s="76">
        <f>J73/J70</f>
        <v>0.29697953366850083</v>
      </c>
      <c r="K74" s="76">
        <f>K73/K70</f>
        <v>0.28267995868696394</v>
      </c>
      <c r="L74" s="77">
        <f>L73/L70</f>
        <v>0.33652722598738022</v>
      </c>
    </row>
    <row r="75" spans="1:12" x14ac:dyDescent="0.2">
      <c r="A75" s="172"/>
      <c r="B75" s="31"/>
      <c r="C75" s="3"/>
      <c r="D75" s="115" t="s">
        <v>11</v>
      </c>
      <c r="E75" s="96"/>
      <c r="F75" s="18">
        <f>'Prosus (Economic Interest)'!F76</f>
        <v>3373</v>
      </c>
      <c r="G75" s="18">
        <f>'Prosus (Economic Interest)'!G76</f>
        <v>2497</v>
      </c>
      <c r="H75" s="18">
        <f>'Prosus (Economic Interest)'!H76</f>
        <v>2875</v>
      </c>
      <c r="I75" s="95"/>
      <c r="J75" s="18">
        <f>'Prosus (Economic Interest)'!J76</f>
        <v>6273</v>
      </c>
      <c r="K75" s="18">
        <f>'Prosus (Economic Interest)'!K76</f>
        <v>5085</v>
      </c>
      <c r="L75" s="19">
        <f>'Prosus (Economic Interest)'!L76</f>
        <v>6229</v>
      </c>
    </row>
    <row r="76" spans="1:12" x14ac:dyDescent="0.2">
      <c r="A76" s="172"/>
      <c r="B76" s="31"/>
      <c r="C76" s="3"/>
      <c r="D76" s="116" t="s">
        <v>12</v>
      </c>
      <c r="E76" s="99"/>
      <c r="F76" s="76">
        <f>F75/F70</f>
        <v>0.2753469387755102</v>
      </c>
      <c r="G76" s="76">
        <f>G75/G70</f>
        <v>0.22079759483597136</v>
      </c>
      <c r="H76" s="76">
        <f>H75/H70</f>
        <v>0.26932084309133492</v>
      </c>
      <c r="I76" s="95"/>
      <c r="J76" s="76">
        <f>J75/J70</f>
        <v>0.24832746130398639</v>
      </c>
      <c r="K76" s="76">
        <f>K75/K70</f>
        <v>0.22834433517445776</v>
      </c>
      <c r="L76" s="77">
        <f>L75/L70</f>
        <v>0.29114279037158214</v>
      </c>
    </row>
    <row r="77" spans="1:12" ht="15" x14ac:dyDescent="0.2">
      <c r="A77" s="172"/>
      <c r="B77" s="31"/>
      <c r="C77" s="28" t="s">
        <v>18</v>
      </c>
      <c r="D77" s="114" t="s">
        <v>218</v>
      </c>
      <c r="E77" s="94"/>
      <c r="F77" s="12"/>
      <c r="G77" s="12"/>
      <c r="H77" s="14"/>
      <c r="I77" s="95"/>
      <c r="J77" s="12"/>
      <c r="K77" s="12"/>
      <c r="L77" s="14"/>
    </row>
    <row r="78" spans="1:12" x14ac:dyDescent="0.2">
      <c r="A78" s="172"/>
      <c r="B78" s="31"/>
      <c r="C78" s="3"/>
      <c r="D78" s="115" t="s">
        <v>6</v>
      </c>
      <c r="E78" s="102"/>
      <c r="F78" s="18">
        <f>'Prosus (Economic Interest)'!F79</f>
        <v>213</v>
      </c>
      <c r="G78" s="18">
        <f>'Prosus (Economic Interest)'!G79</f>
        <v>0</v>
      </c>
      <c r="H78" s="18">
        <f>'Prosus (Economic Interest)'!H79</f>
        <v>0</v>
      </c>
      <c r="I78" s="95"/>
      <c r="J78" s="18">
        <f>'Prosus (Economic Interest)'!J79</f>
        <v>532.6</v>
      </c>
      <c r="K78" s="18">
        <f>'Prosus (Economic Interest)'!K79</f>
        <v>0</v>
      </c>
      <c r="L78" s="165">
        <f>'Prosus (Economic Interest)'!L79</f>
        <v>0</v>
      </c>
    </row>
    <row r="79" spans="1:12" x14ac:dyDescent="0.2">
      <c r="A79" s="172"/>
      <c r="B79" s="31"/>
      <c r="C79" s="3"/>
      <c r="D79" s="116" t="s">
        <v>7</v>
      </c>
      <c r="E79" s="102"/>
      <c r="F79" s="76">
        <v>0.25</v>
      </c>
      <c r="G79" s="16" t="str">
        <f>'Prosus (Economic Interest)'!G80</f>
        <v>-</v>
      </c>
      <c r="H79" s="16" t="str">
        <f>'Prosus (Economic Interest)'!H80</f>
        <v>-</v>
      </c>
      <c r="I79" s="95"/>
      <c r="J79" s="76">
        <v>0.44</v>
      </c>
      <c r="K79" s="76" t="str">
        <f>'Prosus (Economic Interest)'!K80</f>
        <v>-</v>
      </c>
      <c r="L79" s="103" t="str">
        <f>'Prosus (Economic Interest)'!L80</f>
        <v>-</v>
      </c>
    </row>
    <row r="80" spans="1:12" x14ac:dyDescent="0.2">
      <c r="A80" s="172"/>
      <c r="B80" s="31"/>
      <c r="C80" s="3"/>
      <c r="D80" s="116" t="s">
        <v>8</v>
      </c>
      <c r="E80" s="104"/>
      <c r="F80" s="76">
        <f>'Prosus (Economic Interest)'!F81</f>
        <v>0.28000000000000003</v>
      </c>
      <c r="G80" s="16" t="str">
        <f>'Prosus (Economic Interest)'!G81</f>
        <v>-</v>
      </c>
      <c r="H80" s="16" t="str">
        <f>'Prosus (Economic Interest)'!H81</f>
        <v>-</v>
      </c>
      <c r="I80" s="95"/>
      <c r="J80" s="76">
        <f>'Prosus (Economic Interest)'!J81</f>
        <v>0.25</v>
      </c>
      <c r="K80" s="76" t="str">
        <f>'Prosus (Economic Interest)'!K81</f>
        <v>-</v>
      </c>
      <c r="L80" s="103" t="str">
        <f>'Prosus (Economic Interest)'!L81</f>
        <v>-</v>
      </c>
    </row>
    <row r="81" spans="1:12" x14ac:dyDescent="0.2">
      <c r="A81" s="172"/>
      <c r="B81" s="31"/>
      <c r="C81" s="3"/>
      <c r="D81" s="115" t="s">
        <v>9</v>
      </c>
      <c r="E81" s="104"/>
      <c r="F81" s="18">
        <f>'Prosus (Economic Interest)'!F82</f>
        <v>43</v>
      </c>
      <c r="G81" s="18">
        <f>'Prosus (Economic Interest)'!G82</f>
        <v>0</v>
      </c>
      <c r="H81" s="18">
        <f>'Prosus (Economic Interest)'!H82</f>
        <v>0</v>
      </c>
      <c r="I81" s="95"/>
      <c r="J81" s="18">
        <f>'Prosus (Economic Interest)'!J82</f>
        <v>121</v>
      </c>
      <c r="K81" s="18">
        <f>'Prosus (Economic Interest)'!K82</f>
        <v>0</v>
      </c>
      <c r="L81" s="165">
        <f>'Prosus (Economic Interest)'!L82</f>
        <v>0</v>
      </c>
    </row>
    <row r="82" spans="1:12" x14ac:dyDescent="0.2">
      <c r="A82" s="172"/>
      <c r="B82" s="31"/>
      <c r="C82" s="3"/>
      <c r="D82" s="116" t="s">
        <v>10</v>
      </c>
      <c r="E82" s="104"/>
      <c r="F82" s="76">
        <f>F81/F78</f>
        <v>0.20187793427230047</v>
      </c>
      <c r="G82" s="16" t="str">
        <f>'Prosus (Economic Interest)'!G83</f>
        <v>-</v>
      </c>
      <c r="H82" s="16" t="str">
        <f>'Prosus (Economic Interest)'!H83</f>
        <v>-</v>
      </c>
      <c r="I82" s="95"/>
      <c r="J82" s="76">
        <f>J81/J78</f>
        <v>0.22718738265114533</v>
      </c>
      <c r="K82" s="76" t="str">
        <f>'Prosus (Economic Interest)'!K83</f>
        <v>-</v>
      </c>
      <c r="L82" s="103" t="str">
        <f>'Prosus (Economic Interest)'!L83</f>
        <v>-</v>
      </c>
    </row>
    <row r="83" spans="1:12" x14ac:dyDescent="0.2">
      <c r="A83" s="172"/>
      <c r="B83" s="31"/>
      <c r="C83" s="3"/>
      <c r="D83" s="115" t="s">
        <v>11</v>
      </c>
      <c r="E83" s="102"/>
      <c r="F83" s="18">
        <f>'Prosus (Economic Interest)'!F84</f>
        <v>12</v>
      </c>
      <c r="G83" s="18">
        <f>'Prosus (Economic Interest)'!G84</f>
        <v>0</v>
      </c>
      <c r="H83" s="18">
        <f>'Prosus (Economic Interest)'!H84</f>
        <v>0</v>
      </c>
      <c r="I83" s="95"/>
      <c r="J83" s="18">
        <f>'Prosus (Economic Interest)'!J84</f>
        <v>46</v>
      </c>
      <c r="K83" s="18">
        <f>'Prosus (Economic Interest)'!K84</f>
        <v>0</v>
      </c>
      <c r="L83" s="165">
        <f>'Prosus (Economic Interest)'!L84</f>
        <v>0</v>
      </c>
    </row>
    <row r="84" spans="1:12" x14ac:dyDescent="0.2">
      <c r="A84" s="172"/>
      <c r="B84" s="31"/>
      <c r="C84" s="3"/>
      <c r="D84" s="116" t="s">
        <v>12</v>
      </c>
      <c r="E84" s="104"/>
      <c r="F84" s="76">
        <f>F83/F78</f>
        <v>5.6338028169014086E-2</v>
      </c>
      <c r="G84" s="16" t="str">
        <f>'Prosus (Economic Interest)'!G85</f>
        <v>-</v>
      </c>
      <c r="H84" s="16" t="str">
        <f>'Prosus (Economic Interest)'!H85</f>
        <v>-</v>
      </c>
      <c r="I84" s="95"/>
      <c r="J84" s="76">
        <f>J83/J78</f>
        <v>8.6368757040931277E-2</v>
      </c>
      <c r="K84" s="76" t="str">
        <f>'Prosus (Economic Interest)'!K85</f>
        <v>-</v>
      </c>
      <c r="L84" s="103" t="str">
        <f>'Prosus (Economic Interest)'!L85</f>
        <v>-</v>
      </c>
    </row>
    <row r="85" spans="1:12" x14ac:dyDescent="0.2">
      <c r="A85" s="172"/>
      <c r="B85" s="31"/>
      <c r="C85" s="3"/>
      <c r="D85" s="116"/>
      <c r="E85" s="104"/>
      <c r="F85" s="76"/>
      <c r="G85" s="76"/>
      <c r="H85" s="16"/>
      <c r="I85" s="95"/>
      <c r="J85" s="76"/>
      <c r="K85" s="76"/>
      <c r="L85" s="97"/>
    </row>
    <row r="86" spans="1:12" x14ac:dyDescent="0.2">
      <c r="A86" s="172"/>
      <c r="B86" s="31"/>
      <c r="C86" s="3"/>
      <c r="D86" s="117" t="s">
        <v>36</v>
      </c>
      <c r="E86" s="118"/>
      <c r="F86" s="119"/>
      <c r="G86" s="119"/>
      <c r="H86" s="120"/>
      <c r="I86" s="95"/>
      <c r="J86" s="119"/>
      <c r="K86" s="119"/>
      <c r="L86" s="120"/>
    </row>
    <row r="87" spans="1:12" x14ac:dyDescent="0.2">
      <c r="A87" s="172"/>
      <c r="B87" s="31"/>
      <c r="C87" s="3"/>
      <c r="D87" s="8" t="s">
        <v>6</v>
      </c>
      <c r="E87" s="96"/>
      <c r="F87" s="18">
        <f>F62+F5</f>
        <v>13567</v>
      </c>
      <c r="G87" s="18">
        <f>G62+G5</f>
        <v>13286</v>
      </c>
      <c r="H87" s="18">
        <f>H62+H5</f>
        <v>13058</v>
      </c>
      <c r="I87" s="95"/>
      <c r="J87" s="18">
        <f>J62+J5</f>
        <v>28747.599999999999</v>
      </c>
      <c r="K87" s="18">
        <f>K62+K5</f>
        <v>26446</v>
      </c>
      <c r="L87" s="19">
        <f>L62+L5</f>
        <v>26277</v>
      </c>
    </row>
    <row r="88" spans="1:12" x14ac:dyDescent="0.2">
      <c r="A88" s="172"/>
      <c r="B88" s="31"/>
      <c r="C88" s="3"/>
      <c r="D88" s="15" t="s">
        <v>7</v>
      </c>
      <c r="E88" s="99"/>
      <c r="F88" s="76">
        <v>0.28999999999999998</v>
      </c>
      <c r="G88" s="76">
        <f>G87/F87-1</f>
        <v>-2.0712021817645754E-2</v>
      </c>
      <c r="H88" s="76">
        <f>H87/G87-1</f>
        <v>-1.7160921270510276E-2</v>
      </c>
      <c r="I88" s="95"/>
      <c r="J88" s="76">
        <v>0.22</v>
      </c>
      <c r="K88" s="76">
        <f>K87/J87-1</f>
        <v>-8.0062335638453219E-2</v>
      </c>
      <c r="L88" s="77">
        <f>L87/K87-1</f>
        <v>-6.3903803977917173E-3</v>
      </c>
    </row>
    <row r="89" spans="1:12" x14ac:dyDescent="0.2">
      <c r="A89" s="172"/>
      <c r="B89" s="31"/>
      <c r="C89" s="3"/>
      <c r="D89" s="15" t="s">
        <v>8</v>
      </c>
      <c r="E89" s="99"/>
      <c r="F89" s="76">
        <v>0.27</v>
      </c>
      <c r="G89" s="76">
        <v>0.04</v>
      </c>
      <c r="H89" s="76">
        <v>0.12</v>
      </c>
      <c r="I89" s="95"/>
      <c r="J89" s="76">
        <v>0.21</v>
      </c>
      <c r="K89" s="76">
        <v>0.04</v>
      </c>
      <c r="L89" s="77">
        <v>0.1</v>
      </c>
    </row>
    <row r="90" spans="1:12" x14ac:dyDescent="0.2">
      <c r="A90" s="172"/>
      <c r="B90" s="31"/>
      <c r="C90" s="3"/>
      <c r="D90" s="8" t="s">
        <v>9</v>
      </c>
      <c r="E90" s="96"/>
      <c r="F90" s="18">
        <f>F65+F8</f>
        <v>3767</v>
      </c>
      <c r="G90" s="18">
        <f>G65+G8</f>
        <v>2655</v>
      </c>
      <c r="H90" s="18">
        <f>H65+H8</f>
        <v>3243</v>
      </c>
      <c r="I90" s="95"/>
      <c r="J90" s="18">
        <f>J65+J8</f>
        <v>6985</v>
      </c>
      <c r="K90" s="18">
        <f>K65+K8</f>
        <v>5527</v>
      </c>
      <c r="L90" s="19">
        <f>L65+L8</f>
        <v>7035</v>
      </c>
    </row>
    <row r="91" spans="1:12" x14ac:dyDescent="0.2">
      <c r="A91" s="172"/>
      <c r="B91" s="31"/>
      <c r="C91" s="3"/>
      <c r="D91" s="15" t="s">
        <v>10</v>
      </c>
      <c r="E91" s="99"/>
      <c r="F91" s="76">
        <f>F90/F87</f>
        <v>0.27765902557676714</v>
      </c>
      <c r="G91" s="76">
        <f>G90/G87</f>
        <v>0.19983441216317929</v>
      </c>
      <c r="H91" s="76">
        <f>H90/H87</f>
        <v>0.24835349977025578</v>
      </c>
      <c r="I91" s="95"/>
      <c r="J91" s="76">
        <f>J90/J87</f>
        <v>0.24297680502024518</v>
      </c>
      <c r="K91" s="76">
        <f>K90/K87</f>
        <v>0.20899190803902293</v>
      </c>
      <c r="L91" s="77">
        <f>L90/L87</f>
        <v>0.26772462609886971</v>
      </c>
    </row>
    <row r="92" spans="1:12" x14ac:dyDescent="0.2">
      <c r="A92" s="172"/>
      <c r="B92" s="31"/>
      <c r="C92" s="3"/>
      <c r="D92" s="8" t="s">
        <v>11</v>
      </c>
      <c r="E92" s="96"/>
      <c r="F92" s="18">
        <f>F67+F10</f>
        <v>3103</v>
      </c>
      <c r="G92" s="18">
        <f>G67+G10</f>
        <v>1948</v>
      </c>
      <c r="H92" s="18">
        <f>H67+H10</f>
        <v>2665</v>
      </c>
      <c r="I92" s="95"/>
      <c r="J92" s="18">
        <f>J67+J10</f>
        <v>5590</v>
      </c>
      <c r="K92" s="18">
        <f>K67+K10</f>
        <v>4192</v>
      </c>
      <c r="L92" s="19">
        <f>L67+L10</f>
        <v>5916</v>
      </c>
    </row>
    <row r="93" spans="1:12" ht="13.5" thickBot="1" x14ac:dyDescent="0.25">
      <c r="B93" s="31"/>
      <c r="C93" s="3"/>
      <c r="D93" s="15" t="s">
        <v>12</v>
      </c>
      <c r="E93" s="110"/>
      <c r="F93" s="163">
        <f>F92/F87</f>
        <v>0.22871673914645832</v>
      </c>
      <c r="G93" s="163">
        <f>G92/G87</f>
        <v>0.14662050278488634</v>
      </c>
      <c r="H93" s="163">
        <f>H92/H87</f>
        <v>0.20408944708224844</v>
      </c>
      <c r="I93" s="95"/>
      <c r="J93" s="163">
        <f>J92/J87</f>
        <v>0.19445101504125561</v>
      </c>
      <c r="K93" s="163">
        <f>K92/K87</f>
        <v>0.15851168418664449</v>
      </c>
      <c r="L93" s="164">
        <f>L92/L87</f>
        <v>0.22513985614796209</v>
      </c>
    </row>
    <row r="94" spans="1:12" x14ac:dyDescent="0.2">
      <c r="B94" s="31"/>
      <c r="C94" s="32"/>
      <c r="D94" s="3"/>
      <c r="E94" s="3"/>
      <c r="F94" s="3"/>
      <c r="G94" s="3"/>
      <c r="H94" s="3"/>
      <c r="I94" s="3"/>
      <c r="J94" s="3"/>
      <c r="K94" s="3"/>
      <c r="L94" s="33"/>
    </row>
    <row r="95" spans="1:12" x14ac:dyDescent="0.2">
      <c r="B95" s="31"/>
      <c r="C95" s="32"/>
      <c r="D95" s="34" t="s">
        <v>24</v>
      </c>
      <c r="E95" s="34"/>
      <c r="F95" s="3"/>
      <c r="G95" s="3"/>
      <c r="H95" s="3"/>
      <c r="I95" s="3"/>
      <c r="J95" s="3"/>
      <c r="K95" s="3"/>
      <c r="L95" s="33"/>
    </row>
    <row r="96" spans="1:12" x14ac:dyDescent="0.2">
      <c r="B96" s="31"/>
      <c r="C96" s="32"/>
      <c r="D96" s="35" t="s">
        <v>25</v>
      </c>
      <c r="E96" s="34" t="s">
        <v>163</v>
      </c>
      <c r="F96" s="3"/>
      <c r="G96" s="3"/>
      <c r="H96" s="3"/>
      <c r="I96" s="3"/>
      <c r="J96" s="3"/>
      <c r="K96" s="3"/>
      <c r="L96" s="33"/>
    </row>
    <row r="97" spans="2:13" s="1" customFormat="1" ht="13.5" thickBot="1" x14ac:dyDescent="0.25">
      <c r="B97" s="42"/>
      <c r="C97" s="43"/>
      <c r="D97" s="135" t="s">
        <v>27</v>
      </c>
      <c r="E97" s="74" t="s">
        <v>29</v>
      </c>
      <c r="F97" s="43"/>
      <c r="G97" s="43"/>
      <c r="H97" s="43"/>
      <c r="I97" s="43"/>
      <c r="J97" s="43"/>
      <c r="K97" s="43"/>
      <c r="L97" s="45"/>
      <c r="M97" s="3"/>
    </row>
    <row r="98" spans="2:13" ht="6" customHeight="1" x14ac:dyDescent="0.2"/>
    <row r="99" spans="2:13" x14ac:dyDescent="0.2">
      <c r="F99" s="88"/>
      <c r="G99" s="88"/>
    </row>
    <row r="100" spans="2:13" x14ac:dyDescent="0.2">
      <c r="F100" s="88"/>
      <c r="G100" s="88"/>
      <c r="J100" s="88"/>
      <c r="K100" s="88"/>
      <c r="L100" s="88"/>
    </row>
    <row r="101" spans="2:13" x14ac:dyDescent="0.2">
      <c r="F101" s="88"/>
      <c r="G101" s="88"/>
      <c r="J101" s="88"/>
      <c r="K101" s="88"/>
      <c r="L101" s="88"/>
    </row>
    <row r="102" spans="2:13" x14ac:dyDescent="0.2">
      <c r="F102" s="88"/>
      <c r="G102" s="88"/>
      <c r="J102" s="88"/>
      <c r="K102" s="88"/>
      <c r="L102" s="88"/>
    </row>
  </sheetData>
  <pageMargins left="0.7" right="0.7" top="0.75" bottom="0.75" header="0.3" footer="0.3"/>
  <pageSetup paperSize="9" scale="47" orientation="portrait" r:id="rId1"/>
  <ignoredErrors>
    <ignoredError sqref="D96:D97" numberStoredAsText="1"/>
    <ignoredError sqref="L66 L9 L91 F91:I91 F9:I9 F66:I66 J91:K91 J9:K9 J66:K6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52B7-3A65-476B-BF28-8DF49A53C6D0}">
  <sheetPr>
    <pageSetUpPr fitToPage="1"/>
  </sheetPr>
  <dimension ref="A1:V116"/>
  <sheetViews>
    <sheetView showGridLines="0" zoomScaleNormal="100" zoomScaleSheetLayoutView="100" workbookViewId="0">
      <pane xSplit="5" ySplit="3" topLeftCell="F4" activePane="bottomRight" state="frozen"/>
      <selection activeCell="O97" sqref="O97"/>
      <selection pane="topRight" activeCell="O97" sqref="O97"/>
      <selection pane="bottomLeft" activeCell="O97" sqref="O97"/>
      <selection pane="bottomRight" activeCell="B2" sqref="B2"/>
    </sheetView>
  </sheetViews>
  <sheetFormatPr defaultColWidth="9.140625" defaultRowHeight="12.75" x14ac:dyDescent="0.2"/>
  <cols>
    <col min="1" max="1" width="2.28515625" style="172" customWidth="1"/>
    <col min="2" max="2" width="4.7109375" style="1" customWidth="1"/>
    <col min="3" max="3" width="33.85546875" style="2"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16384" width="9.140625" style="1"/>
  </cols>
  <sheetData>
    <row r="1" spans="1:18" ht="7.5" customHeight="1" thickBot="1" x14ac:dyDescent="0.25">
      <c r="M1" s="1"/>
    </row>
    <row r="2" spans="1:18" x14ac:dyDescent="0.2">
      <c r="B2" s="4" t="s">
        <v>13</v>
      </c>
      <c r="C2" s="40"/>
      <c r="D2" s="5"/>
      <c r="E2" s="5"/>
      <c r="F2" s="5"/>
      <c r="G2" s="5"/>
      <c r="H2" s="6"/>
      <c r="I2" s="91"/>
      <c r="J2" s="5"/>
      <c r="K2" s="5"/>
      <c r="L2" s="6"/>
    </row>
    <row r="3" spans="1:18" x14ac:dyDescent="0.2">
      <c r="B3" s="31"/>
      <c r="C3" s="7"/>
      <c r="D3" s="3" t="s">
        <v>1</v>
      </c>
      <c r="E3" s="8"/>
      <c r="F3" s="9" t="s">
        <v>150</v>
      </c>
      <c r="G3" s="9" t="s">
        <v>149</v>
      </c>
      <c r="H3" s="10" t="s">
        <v>148</v>
      </c>
      <c r="I3" s="93"/>
      <c r="J3" s="9" t="s">
        <v>2</v>
      </c>
      <c r="K3" s="9" t="s">
        <v>3</v>
      </c>
      <c r="L3" s="10" t="s">
        <v>181</v>
      </c>
    </row>
    <row r="4" spans="1:18" s="3" customFormat="1" x14ac:dyDescent="0.2">
      <c r="A4" s="172"/>
      <c r="B4" s="31"/>
      <c r="C4" s="7"/>
      <c r="D4" s="105" t="s">
        <v>4</v>
      </c>
      <c r="E4" s="106"/>
      <c r="F4" s="107"/>
      <c r="G4" s="107"/>
      <c r="H4" s="108"/>
      <c r="I4" s="128"/>
      <c r="J4" s="107"/>
      <c r="K4" s="107"/>
      <c r="L4" s="108"/>
      <c r="O4" s="2"/>
      <c r="P4" s="2"/>
      <c r="Q4" s="2"/>
      <c r="R4" s="2"/>
    </row>
    <row r="5" spans="1:18" ht="15" x14ac:dyDescent="0.2">
      <c r="B5" s="31"/>
      <c r="C5" s="28" t="s">
        <v>37</v>
      </c>
      <c r="D5" s="117" t="s">
        <v>188</v>
      </c>
      <c r="E5" s="117"/>
      <c r="F5" s="119"/>
      <c r="G5" s="119"/>
      <c r="H5" s="120"/>
      <c r="I5" s="98"/>
      <c r="J5" s="119"/>
      <c r="K5" s="119"/>
      <c r="L5" s="120"/>
    </row>
    <row r="6" spans="1:18" x14ac:dyDescent="0.2">
      <c r="A6" s="173"/>
      <c r="B6" s="31"/>
      <c r="C6" s="1"/>
      <c r="D6" s="8" t="s">
        <v>6</v>
      </c>
      <c r="E6" s="8"/>
      <c r="F6" s="18">
        <v>464</v>
      </c>
      <c r="G6" s="18">
        <v>663</v>
      </c>
      <c r="H6" s="97">
        <v>574</v>
      </c>
      <c r="I6" s="98"/>
      <c r="J6" s="17">
        <v>991</v>
      </c>
      <c r="K6" s="18">
        <v>1371</v>
      </c>
      <c r="L6" s="97">
        <v>1222</v>
      </c>
      <c r="O6" s="88"/>
      <c r="P6" s="88"/>
      <c r="Q6" s="88"/>
      <c r="R6" s="88"/>
    </row>
    <row r="7" spans="1:18" x14ac:dyDescent="0.2">
      <c r="A7" s="173"/>
      <c r="B7" s="31"/>
      <c r="C7" s="1"/>
      <c r="D7" s="15" t="s">
        <v>7</v>
      </c>
      <c r="E7" s="8"/>
      <c r="F7" s="76">
        <v>0.44</v>
      </c>
      <c r="G7" s="76">
        <f>G6/F6-1</f>
        <v>0.42887931034482762</v>
      </c>
      <c r="H7" s="76">
        <f>H6/G6-1</f>
        <v>-0.13423831070889891</v>
      </c>
      <c r="I7" s="101"/>
      <c r="J7" s="16">
        <v>0.34</v>
      </c>
      <c r="K7" s="76">
        <f>K6/J6-1</f>
        <v>0.38345105953582248</v>
      </c>
      <c r="L7" s="77">
        <f>L6/K6-1</f>
        <v>-0.10867979576951126</v>
      </c>
      <c r="O7" s="211"/>
      <c r="Q7" s="89"/>
      <c r="R7" s="89"/>
    </row>
    <row r="8" spans="1:18" x14ac:dyDescent="0.2">
      <c r="A8" s="173"/>
      <c r="B8" s="31"/>
      <c r="C8" s="1"/>
      <c r="D8" s="15" t="s">
        <v>8</v>
      </c>
      <c r="E8" s="8"/>
      <c r="F8" s="76">
        <v>0.38</v>
      </c>
      <c r="G8" s="76">
        <v>0.39</v>
      </c>
      <c r="H8" s="100">
        <v>0.17</v>
      </c>
      <c r="I8" s="101"/>
      <c r="J8" s="16">
        <v>0.28999999999999998</v>
      </c>
      <c r="K8" s="76">
        <v>0.35</v>
      </c>
      <c r="L8" s="193">
        <v>0.22</v>
      </c>
    </row>
    <row r="9" spans="1:18" x14ac:dyDescent="0.2">
      <c r="A9" s="173"/>
      <c r="B9" s="31"/>
      <c r="C9" s="1"/>
      <c r="D9" s="8" t="s">
        <v>11</v>
      </c>
      <c r="E9" s="8"/>
      <c r="F9" s="17">
        <v>-108</v>
      </c>
      <c r="G9" s="17">
        <v>-70</v>
      </c>
      <c r="H9" s="27">
        <v>5</v>
      </c>
      <c r="I9" s="101"/>
      <c r="J9" s="17">
        <v>-216</v>
      </c>
      <c r="K9" s="17">
        <v>-106</v>
      </c>
      <c r="L9" s="97">
        <v>67</v>
      </c>
      <c r="O9" s="88"/>
      <c r="P9" s="88"/>
      <c r="Q9" s="88"/>
      <c r="R9" s="88"/>
    </row>
    <row r="10" spans="1:18" x14ac:dyDescent="0.2">
      <c r="B10" s="31"/>
      <c r="C10" s="1"/>
      <c r="D10" s="15" t="s">
        <v>12</v>
      </c>
      <c r="E10" s="8"/>
      <c r="F10" s="76">
        <f t="shared" ref="F10:H10" si="0">F9/F6</f>
        <v>-0.23275862068965517</v>
      </c>
      <c r="G10" s="76">
        <f t="shared" si="0"/>
        <v>-0.10558069381598793</v>
      </c>
      <c r="H10" s="76">
        <f t="shared" si="0"/>
        <v>8.7108013937282226E-3</v>
      </c>
      <c r="I10" s="101"/>
      <c r="J10" s="16">
        <f t="shared" ref="J10" si="1">J9/J6</f>
        <v>-0.21796165489404642</v>
      </c>
      <c r="K10" s="76">
        <f t="shared" ref="K10" si="2">K9/K6</f>
        <v>-7.7315827862873818E-2</v>
      </c>
      <c r="L10" s="103">
        <f>L9/L6</f>
        <v>5.4828150572831427E-2</v>
      </c>
      <c r="O10" s="16"/>
      <c r="P10" s="16"/>
      <c r="Q10" s="16"/>
      <c r="R10" s="16"/>
    </row>
    <row r="11" spans="1:18" x14ac:dyDescent="0.2">
      <c r="B11" s="31"/>
      <c r="C11" s="1"/>
      <c r="D11" s="116"/>
      <c r="E11" s="8"/>
      <c r="F11" s="16"/>
      <c r="G11" s="16"/>
      <c r="H11" s="21"/>
      <c r="I11" s="101"/>
      <c r="J11" s="17"/>
      <c r="K11" s="16"/>
      <c r="L11" s="21"/>
    </row>
    <row r="12" spans="1:18" ht="15" x14ac:dyDescent="0.2">
      <c r="B12" s="31"/>
      <c r="C12" s="28" t="s">
        <v>74</v>
      </c>
      <c r="D12" s="114" t="s">
        <v>189</v>
      </c>
      <c r="E12" s="11"/>
      <c r="F12" s="12"/>
      <c r="G12" s="12"/>
      <c r="H12" s="14"/>
      <c r="I12" s="13"/>
      <c r="J12" s="12"/>
      <c r="K12" s="12"/>
      <c r="L12" s="14"/>
    </row>
    <row r="13" spans="1:18" x14ac:dyDescent="0.2">
      <c r="B13" s="31"/>
      <c r="C13" s="1"/>
      <c r="D13" s="115" t="s">
        <v>192</v>
      </c>
      <c r="E13" s="8"/>
      <c r="F13" s="17">
        <v>353</v>
      </c>
      <c r="G13" s="17">
        <v>403.03</v>
      </c>
      <c r="H13" s="27">
        <v>460.3</v>
      </c>
      <c r="I13" s="101"/>
      <c r="J13" s="17">
        <v>733.2</v>
      </c>
      <c r="K13" s="17">
        <v>832</v>
      </c>
      <c r="L13" s="27">
        <v>981.29312200000004</v>
      </c>
      <c r="P13" s="88"/>
      <c r="Q13" s="88"/>
      <c r="R13" s="88"/>
    </row>
    <row r="14" spans="1:18" x14ac:dyDescent="0.2">
      <c r="B14" s="31"/>
      <c r="C14" s="1"/>
      <c r="D14" s="116" t="s">
        <v>38</v>
      </c>
      <c r="E14" s="8"/>
      <c r="F14" s="16">
        <v>0.41</v>
      </c>
      <c r="G14" s="16">
        <f>G13/F13-1</f>
        <v>0.14172804532577898</v>
      </c>
      <c r="H14" s="100">
        <f>H13/G13-1</f>
        <v>0.14209860308165645</v>
      </c>
      <c r="I14" s="101"/>
      <c r="J14" s="16">
        <v>0.33</v>
      </c>
      <c r="K14" s="16">
        <f>K13/J13-1</f>
        <v>0.13475177304964525</v>
      </c>
      <c r="L14" s="21">
        <f>L13/K13-1</f>
        <v>0.17943884855769232</v>
      </c>
      <c r="Q14" s="89"/>
      <c r="R14" s="89"/>
    </row>
    <row r="15" spans="1:18" x14ac:dyDescent="0.2">
      <c r="B15" s="31"/>
      <c r="C15" s="1"/>
      <c r="D15" s="116" t="s">
        <v>39</v>
      </c>
      <c r="E15" s="8"/>
      <c r="F15" s="16">
        <v>0.35</v>
      </c>
      <c r="G15" s="16">
        <v>0.36070000000000002</v>
      </c>
      <c r="H15" s="21">
        <v>0.35</v>
      </c>
      <c r="I15" s="101"/>
      <c r="J15" s="16">
        <v>0.35</v>
      </c>
      <c r="K15" s="16">
        <v>0.35830000000000001</v>
      </c>
      <c r="L15" s="21">
        <v>0.35</v>
      </c>
    </row>
    <row r="16" spans="1:18" x14ac:dyDescent="0.2">
      <c r="B16" s="31"/>
      <c r="C16" s="1"/>
      <c r="D16" s="115" t="s">
        <v>193</v>
      </c>
      <c r="E16" s="8"/>
      <c r="F16" s="17">
        <v>3485</v>
      </c>
      <c r="G16" s="17">
        <v>4501.4399999999996</v>
      </c>
      <c r="H16" s="27">
        <v>5532</v>
      </c>
      <c r="I16" s="101"/>
      <c r="J16" s="17">
        <v>7264</v>
      </c>
      <c r="K16" s="17">
        <v>9373.2999999999993</v>
      </c>
      <c r="L16" s="27">
        <v>11847</v>
      </c>
      <c r="P16" s="88"/>
      <c r="Q16" s="88"/>
      <c r="R16" s="88"/>
    </row>
    <row r="17" spans="1:22" x14ac:dyDescent="0.2">
      <c r="B17" s="31"/>
      <c r="C17" s="1"/>
      <c r="D17" s="116" t="s">
        <v>7</v>
      </c>
      <c r="E17" s="8"/>
      <c r="F17" s="16">
        <v>0.56000000000000005</v>
      </c>
      <c r="G17" s="16">
        <f>G16/F16-1</f>
        <v>0.29166140602582491</v>
      </c>
      <c r="H17" s="100">
        <f>H16/G16-1</f>
        <v>0.22894007251013027</v>
      </c>
      <c r="I17" s="101"/>
      <c r="J17" s="16">
        <v>0.45</v>
      </c>
      <c r="K17" s="16">
        <f>K16/J16-1</f>
        <v>0.29037720264317168</v>
      </c>
      <c r="L17" s="21">
        <f>L16/K16-1</f>
        <v>0.26390918886624792</v>
      </c>
      <c r="Q17" s="89"/>
      <c r="R17" s="89"/>
    </row>
    <row r="18" spans="1:22" x14ac:dyDescent="0.2">
      <c r="B18" s="31"/>
      <c r="C18" s="1"/>
      <c r="D18" s="116" t="s">
        <v>40</v>
      </c>
      <c r="E18" s="8"/>
      <c r="F18" s="16">
        <v>0.5</v>
      </c>
      <c r="G18" s="16">
        <v>0.22</v>
      </c>
      <c r="H18" s="21">
        <v>0.15</v>
      </c>
      <c r="I18" s="101"/>
      <c r="J18" s="16">
        <v>0.41</v>
      </c>
      <c r="K18" s="16">
        <v>0.2</v>
      </c>
      <c r="L18" s="21">
        <v>0.2</v>
      </c>
    </row>
    <row r="19" spans="1:22" x14ac:dyDescent="0.2">
      <c r="B19" s="31"/>
      <c r="C19" s="1"/>
      <c r="D19" s="115" t="s">
        <v>194</v>
      </c>
      <c r="E19" s="8"/>
      <c r="F19" s="17">
        <v>294257</v>
      </c>
      <c r="G19" s="17">
        <v>323344</v>
      </c>
      <c r="H19" s="27">
        <v>347309</v>
      </c>
      <c r="I19" s="101"/>
      <c r="J19" s="17">
        <v>317418</v>
      </c>
      <c r="K19" s="17">
        <v>333390</v>
      </c>
      <c r="L19" s="27">
        <v>352413</v>
      </c>
    </row>
    <row r="20" spans="1:22" x14ac:dyDescent="0.2">
      <c r="B20" s="31"/>
      <c r="C20" s="1"/>
      <c r="D20" s="115" t="s">
        <v>195</v>
      </c>
      <c r="E20" s="8"/>
      <c r="F20" s="17">
        <v>182969</v>
      </c>
      <c r="G20" s="17">
        <v>236481</v>
      </c>
      <c r="H20" s="27">
        <v>274211</v>
      </c>
      <c r="I20" s="101"/>
      <c r="J20" s="17">
        <v>232418</v>
      </c>
      <c r="K20" s="17">
        <v>217290</v>
      </c>
      <c r="L20" s="27">
        <v>313825</v>
      </c>
    </row>
    <row r="21" spans="1:22" x14ac:dyDescent="0.2">
      <c r="B21" s="31"/>
      <c r="C21" s="1"/>
      <c r="D21" s="115" t="s">
        <v>196</v>
      </c>
      <c r="E21" s="8"/>
      <c r="F21" s="17">
        <v>1385</v>
      </c>
      <c r="G21" s="17">
        <v>1543</v>
      </c>
      <c r="H21" s="27">
        <v>1427</v>
      </c>
      <c r="I21" s="101"/>
      <c r="J21" s="17">
        <v>1780</v>
      </c>
      <c r="K21" s="17">
        <v>1486</v>
      </c>
      <c r="L21" s="27">
        <v>1530</v>
      </c>
    </row>
    <row r="22" spans="1:22" x14ac:dyDescent="0.2">
      <c r="A22" s="173"/>
      <c r="B22" s="31"/>
      <c r="C22" s="1"/>
      <c r="D22" s="115" t="s">
        <v>6</v>
      </c>
      <c r="E22" s="8"/>
      <c r="F22" s="17">
        <v>464</v>
      </c>
      <c r="G22" s="17">
        <v>663</v>
      </c>
      <c r="H22" s="27">
        <v>574</v>
      </c>
      <c r="I22" s="101"/>
      <c r="J22" s="17">
        <v>991</v>
      </c>
      <c r="K22" s="17">
        <v>1371</v>
      </c>
      <c r="L22" s="97">
        <v>1222</v>
      </c>
      <c r="O22" s="88"/>
      <c r="P22" s="88"/>
      <c r="Q22" s="88"/>
      <c r="R22" s="88"/>
    </row>
    <row r="23" spans="1:22" x14ac:dyDescent="0.2">
      <c r="A23" s="173"/>
      <c r="B23" s="31"/>
      <c r="C23" s="1"/>
      <c r="D23" s="116" t="s">
        <v>7</v>
      </c>
      <c r="E23" s="8"/>
      <c r="F23" s="16">
        <v>0.44</v>
      </c>
      <c r="G23" s="16">
        <f>G22/F22-1</f>
        <v>0.42887931034482762</v>
      </c>
      <c r="H23" s="16">
        <f>H22/G22-1</f>
        <v>-0.13423831070889891</v>
      </c>
      <c r="I23" s="101"/>
      <c r="J23" s="16">
        <v>0.34</v>
      </c>
      <c r="K23" s="16">
        <f>K22/J22-1</f>
        <v>0.38345105953582248</v>
      </c>
      <c r="L23" s="77">
        <f>L22/K22-1</f>
        <v>-0.10867979576951126</v>
      </c>
      <c r="Q23" s="89"/>
      <c r="R23" s="89"/>
    </row>
    <row r="24" spans="1:22" x14ac:dyDescent="0.2">
      <c r="A24" s="173"/>
      <c r="B24" s="31"/>
      <c r="C24" s="1"/>
      <c r="D24" s="116" t="s">
        <v>8</v>
      </c>
      <c r="E24" s="8"/>
      <c r="F24" s="16">
        <v>0.38</v>
      </c>
      <c r="G24" s="16">
        <v>0.39</v>
      </c>
      <c r="H24" s="21">
        <v>0.17</v>
      </c>
      <c r="I24" s="101"/>
      <c r="J24" s="16">
        <v>0.28999999999999998</v>
      </c>
      <c r="K24" s="16">
        <v>0.35</v>
      </c>
      <c r="L24" s="193">
        <v>0.22</v>
      </c>
    </row>
    <row r="25" spans="1:22" x14ac:dyDescent="0.2">
      <c r="A25" s="173"/>
      <c r="B25" s="31"/>
      <c r="C25" s="1"/>
      <c r="D25" s="115" t="s">
        <v>11</v>
      </c>
      <c r="E25" s="8"/>
      <c r="F25" s="17">
        <v>-92</v>
      </c>
      <c r="G25" s="17">
        <v>-50</v>
      </c>
      <c r="H25" s="27">
        <v>23</v>
      </c>
      <c r="I25" s="101"/>
      <c r="J25" s="17">
        <v>-183</v>
      </c>
      <c r="K25" s="17">
        <v>-65</v>
      </c>
      <c r="L25" s="97">
        <v>96</v>
      </c>
      <c r="O25" s="88"/>
      <c r="P25" s="88"/>
      <c r="Q25" s="88"/>
      <c r="R25" s="88"/>
    </row>
    <row r="26" spans="1:22" x14ac:dyDescent="0.2">
      <c r="B26" s="31"/>
      <c r="C26" s="1"/>
      <c r="D26" s="116" t="s">
        <v>12</v>
      </c>
      <c r="E26" s="8"/>
      <c r="F26" s="16">
        <f>F25/F22</f>
        <v>-0.19827586206896552</v>
      </c>
      <c r="G26" s="16">
        <f>G25/G22</f>
        <v>-7.5414781297134234E-2</v>
      </c>
      <c r="H26" s="16">
        <f>H25/H22</f>
        <v>4.0069686411149823E-2</v>
      </c>
      <c r="I26" s="101"/>
      <c r="J26" s="16">
        <f>J25/J22</f>
        <v>-0.1846619576185671</v>
      </c>
      <c r="K26" s="16">
        <f>K25/K22</f>
        <v>-4.7410649161196208E-2</v>
      </c>
      <c r="L26" s="103">
        <f>L25/L22</f>
        <v>7.855973813420622E-2</v>
      </c>
      <c r="O26" s="16"/>
      <c r="P26" s="16"/>
      <c r="Q26" s="16"/>
      <c r="R26" s="16"/>
    </row>
    <row r="27" spans="1:22" x14ac:dyDescent="0.2">
      <c r="B27" s="31"/>
      <c r="C27" s="1"/>
      <c r="D27" s="114" t="s">
        <v>41</v>
      </c>
      <c r="E27" s="11"/>
      <c r="F27" s="12"/>
      <c r="G27" s="12"/>
      <c r="H27" s="14"/>
      <c r="I27" s="101"/>
      <c r="J27" s="12"/>
      <c r="K27" s="12"/>
      <c r="L27" s="14"/>
    </row>
    <row r="28" spans="1:22" x14ac:dyDescent="0.2">
      <c r="B28" s="31"/>
      <c r="C28" s="1"/>
      <c r="D28" s="115" t="s">
        <v>192</v>
      </c>
      <c r="E28" s="8"/>
      <c r="F28" s="17">
        <v>343.21</v>
      </c>
      <c r="G28" s="17">
        <v>357</v>
      </c>
      <c r="H28" s="27">
        <v>417</v>
      </c>
      <c r="I28" s="101"/>
      <c r="J28" s="17">
        <v>680.3</v>
      </c>
      <c r="K28" s="17">
        <v>739</v>
      </c>
      <c r="L28" s="27">
        <v>895</v>
      </c>
      <c r="O28" s="88"/>
      <c r="P28" s="88"/>
      <c r="Q28" s="88"/>
      <c r="R28" s="88"/>
    </row>
    <row r="29" spans="1:22" x14ac:dyDescent="0.2">
      <c r="B29" s="31"/>
      <c r="C29" s="1"/>
      <c r="D29" s="116" t="s">
        <v>38</v>
      </c>
      <c r="E29" s="8"/>
      <c r="F29" s="16" t="s">
        <v>21</v>
      </c>
      <c r="G29" s="16">
        <f>G28/F28-1</f>
        <v>4.0179481949826679E-2</v>
      </c>
      <c r="H29" s="16">
        <f>H28/G28-1</f>
        <v>0.16806722689075637</v>
      </c>
      <c r="I29" s="101"/>
      <c r="J29" s="16">
        <v>0.26</v>
      </c>
      <c r="K29" s="16">
        <f>K28/J28-1</f>
        <v>8.6285462296045834E-2</v>
      </c>
      <c r="L29" s="21">
        <f>L28/K28-1</f>
        <v>0.21109607577807843</v>
      </c>
      <c r="Q29" s="89"/>
      <c r="R29" s="89"/>
    </row>
    <row r="30" spans="1:22" x14ac:dyDescent="0.2">
      <c r="B30" s="31"/>
      <c r="C30" s="1"/>
      <c r="D30" s="115" t="s">
        <v>193</v>
      </c>
      <c r="E30" s="8"/>
      <c r="F30" s="17">
        <v>3142</v>
      </c>
      <c r="G30" s="17">
        <v>3787</v>
      </c>
      <c r="H30" s="27">
        <v>4765</v>
      </c>
      <c r="I30" s="101"/>
      <c r="J30" s="17">
        <v>6396</v>
      </c>
      <c r="K30" s="17">
        <v>7906.7</v>
      </c>
      <c r="L30" s="27">
        <v>10270</v>
      </c>
      <c r="M30" s="1"/>
      <c r="O30" s="88"/>
      <c r="P30" s="88"/>
      <c r="Q30" s="88"/>
      <c r="R30" s="88"/>
      <c r="T30" s="89"/>
      <c r="U30" s="89"/>
      <c r="V30" s="89"/>
    </row>
    <row r="31" spans="1:22" x14ac:dyDescent="0.2">
      <c r="B31" s="31"/>
      <c r="C31" s="1"/>
      <c r="D31" s="116" t="s">
        <v>7</v>
      </c>
      <c r="E31" s="8"/>
      <c r="F31" s="16" t="s">
        <v>21</v>
      </c>
      <c r="G31" s="16">
        <f>G30/F30-1</f>
        <v>0.2052832590706557</v>
      </c>
      <c r="H31" s="16">
        <f>H30/G30-1</f>
        <v>0.25825191444415108</v>
      </c>
      <c r="I31" s="101"/>
      <c r="J31" s="16">
        <v>0.33</v>
      </c>
      <c r="K31" s="16">
        <f>K30/J30-1</f>
        <v>0.23619449656035019</v>
      </c>
      <c r="L31" s="21">
        <f>L30/K30-1</f>
        <v>0.29889840262056233</v>
      </c>
      <c r="M31" s="1"/>
      <c r="Q31" s="89"/>
      <c r="R31" s="89"/>
    </row>
    <row r="32" spans="1:22" x14ac:dyDescent="0.2">
      <c r="B32" s="31"/>
      <c r="C32" s="1"/>
      <c r="D32" s="116" t="s">
        <v>8</v>
      </c>
      <c r="E32" s="8"/>
      <c r="F32" s="16" t="s">
        <v>21</v>
      </c>
      <c r="G32" s="16">
        <v>0.13</v>
      </c>
      <c r="H32" s="21">
        <v>0.18</v>
      </c>
      <c r="I32" s="101"/>
      <c r="J32" s="16">
        <v>0.3</v>
      </c>
      <c r="K32" s="16">
        <v>0.14000000000000001</v>
      </c>
      <c r="L32" s="21">
        <v>0.23</v>
      </c>
    </row>
    <row r="33" spans="1:18" x14ac:dyDescent="0.2">
      <c r="B33" s="31"/>
      <c r="C33" s="1"/>
      <c r="D33" s="116"/>
      <c r="E33" s="15" t="s">
        <v>42</v>
      </c>
      <c r="F33" s="16">
        <f>F30/F$16</f>
        <v>0.90157819225251079</v>
      </c>
      <c r="G33" s="16">
        <f>G30/G$16</f>
        <v>0.8412863439254995</v>
      </c>
      <c r="H33" s="16">
        <f>H30/H$16</f>
        <v>0.86135213304410696</v>
      </c>
      <c r="I33" s="101"/>
      <c r="J33" s="16">
        <f>J30/J$16</f>
        <v>0.88050660792951541</v>
      </c>
      <c r="K33" s="16">
        <f>K30/K$16</f>
        <v>0.84353429421868509</v>
      </c>
      <c r="L33" s="21">
        <f>L30/L$16</f>
        <v>0.86688613151008698</v>
      </c>
    </row>
    <row r="34" spans="1:18" x14ac:dyDescent="0.2">
      <c r="A34" s="173"/>
      <c r="B34" s="31"/>
      <c r="C34" s="1"/>
      <c r="D34" s="115" t="s">
        <v>6</v>
      </c>
      <c r="E34" s="8"/>
      <c r="F34" s="17">
        <v>458</v>
      </c>
      <c r="G34" s="17">
        <v>606</v>
      </c>
      <c r="H34" s="27">
        <v>510</v>
      </c>
      <c r="I34" s="101"/>
      <c r="J34" s="17">
        <v>967</v>
      </c>
      <c r="K34" s="17">
        <v>1231</v>
      </c>
      <c r="L34" s="97">
        <v>1089</v>
      </c>
      <c r="M34" s="1"/>
      <c r="O34" s="88"/>
      <c r="P34" s="88"/>
      <c r="Q34" s="88"/>
      <c r="R34" s="88"/>
    </row>
    <row r="35" spans="1:18" x14ac:dyDescent="0.2">
      <c r="A35" s="173"/>
      <c r="B35" s="31"/>
      <c r="C35" s="1"/>
      <c r="D35" s="116" t="s">
        <v>7</v>
      </c>
      <c r="E35" s="8"/>
      <c r="F35" s="16" t="s">
        <v>21</v>
      </c>
      <c r="G35" s="16">
        <f>G34/F34-1</f>
        <v>0.32314410480349354</v>
      </c>
      <c r="H35" s="16">
        <f>H34/G34-1</f>
        <v>-0.15841584158415845</v>
      </c>
      <c r="I35" s="101"/>
      <c r="J35" s="16">
        <v>0.33</v>
      </c>
      <c r="K35" s="16">
        <f>K34/J34-1</f>
        <v>0.27300930713547045</v>
      </c>
      <c r="L35" s="77">
        <f>L34/K34-1</f>
        <v>-0.11535337124289191</v>
      </c>
      <c r="M35" s="1"/>
      <c r="Q35" s="89"/>
      <c r="R35" s="89"/>
    </row>
    <row r="36" spans="1:18" x14ac:dyDescent="0.2">
      <c r="A36" s="173"/>
      <c r="B36" s="31"/>
      <c r="C36" s="1"/>
      <c r="D36" s="116" t="s">
        <v>8</v>
      </c>
      <c r="E36" s="8"/>
      <c r="F36" s="16" t="s">
        <v>21</v>
      </c>
      <c r="G36" s="16">
        <v>0.28999999999999998</v>
      </c>
      <c r="H36" s="21">
        <v>0.17</v>
      </c>
      <c r="I36" s="101"/>
      <c r="J36" s="16">
        <v>0.28000000000000003</v>
      </c>
      <c r="K36" s="16">
        <v>0.24</v>
      </c>
      <c r="L36" s="193">
        <v>0.24</v>
      </c>
      <c r="M36" s="1"/>
    </row>
    <row r="37" spans="1:18" x14ac:dyDescent="0.2">
      <c r="A37" s="173"/>
      <c r="B37" s="31"/>
      <c r="C37" s="1"/>
      <c r="D37" s="115" t="s">
        <v>11</v>
      </c>
      <c r="E37" s="8"/>
      <c r="F37" s="17">
        <v>-6</v>
      </c>
      <c r="G37" s="17">
        <v>45</v>
      </c>
      <c r="H37" s="27">
        <v>114</v>
      </c>
      <c r="I37" s="101"/>
      <c r="J37" s="17">
        <v>10</v>
      </c>
      <c r="K37" s="17">
        <v>94</v>
      </c>
      <c r="L37" s="97">
        <v>260</v>
      </c>
      <c r="M37" s="1"/>
      <c r="O37" s="88"/>
      <c r="P37" s="88"/>
      <c r="Q37" s="88"/>
      <c r="R37" s="88"/>
    </row>
    <row r="38" spans="1:18" x14ac:dyDescent="0.2">
      <c r="B38" s="31"/>
      <c r="C38" s="1"/>
      <c r="D38" s="116" t="s">
        <v>12</v>
      </c>
      <c r="E38" s="8"/>
      <c r="F38" s="16" t="s">
        <v>21</v>
      </c>
      <c r="G38" s="16">
        <f>G37/G34</f>
        <v>7.4257425742574254E-2</v>
      </c>
      <c r="H38" s="16">
        <f>H37/H34</f>
        <v>0.22352941176470589</v>
      </c>
      <c r="I38" s="101"/>
      <c r="J38" s="16">
        <f>J37/J34</f>
        <v>1.0341261633919338E-2</v>
      </c>
      <c r="K38" s="16">
        <f>K37/K34</f>
        <v>7.6360682372055233E-2</v>
      </c>
      <c r="L38" s="103">
        <f>L37/L34</f>
        <v>0.23875114784205692</v>
      </c>
      <c r="M38" s="1"/>
      <c r="N38" s="16"/>
      <c r="O38" s="16"/>
      <c r="P38" s="16"/>
      <c r="Q38" s="16"/>
      <c r="R38" s="16"/>
    </row>
    <row r="39" spans="1:18" ht="15" x14ac:dyDescent="0.2">
      <c r="B39" s="31"/>
      <c r="C39" s="1"/>
      <c r="D39" s="114" t="s">
        <v>198</v>
      </c>
      <c r="E39" s="11"/>
      <c r="F39" s="12"/>
      <c r="G39" s="12"/>
      <c r="H39" s="14"/>
      <c r="I39" s="101"/>
      <c r="J39" s="12"/>
      <c r="K39" s="12"/>
      <c r="L39" s="14"/>
    </row>
    <row r="40" spans="1:18" x14ac:dyDescent="0.2">
      <c r="B40" s="31"/>
      <c r="C40" s="1"/>
      <c r="D40" s="115" t="s">
        <v>192</v>
      </c>
      <c r="E40" s="8"/>
      <c r="F40" s="17">
        <f>F13-F28</f>
        <v>9.7900000000000205</v>
      </c>
      <c r="G40" s="17">
        <f>G13-G28</f>
        <v>46.029999999999973</v>
      </c>
      <c r="H40" s="17">
        <f>H13-H28</f>
        <v>43.300000000000011</v>
      </c>
      <c r="I40" s="101"/>
      <c r="J40" s="17">
        <f>J13-J28</f>
        <v>52.900000000000091</v>
      </c>
      <c r="K40" s="17">
        <f>K13-K28</f>
        <v>93</v>
      </c>
      <c r="L40" s="27">
        <f>L13-L28</f>
        <v>86.293122000000039</v>
      </c>
      <c r="O40" s="88"/>
      <c r="P40" s="88"/>
      <c r="Q40" s="88"/>
      <c r="R40" s="88"/>
    </row>
    <row r="41" spans="1:18" x14ac:dyDescent="0.2">
      <c r="B41" s="31"/>
      <c r="C41" s="1"/>
      <c r="D41" s="116" t="s">
        <v>38</v>
      </c>
      <c r="E41" s="8"/>
      <c r="F41" s="16" t="s">
        <v>21</v>
      </c>
      <c r="G41" s="16">
        <f>G40/F40-1</f>
        <v>3.7017364657813969</v>
      </c>
      <c r="H41" s="16">
        <f>H40/G40-1</f>
        <v>-5.9309146208993302E-2</v>
      </c>
      <c r="I41" s="101"/>
      <c r="J41" s="16">
        <v>3.07</v>
      </c>
      <c r="K41" s="16">
        <f>K40/J40-1</f>
        <v>0.75803402646502538</v>
      </c>
      <c r="L41" s="21">
        <f>L40/K40-1</f>
        <v>-7.2116967741935101E-2</v>
      </c>
      <c r="Q41" s="89"/>
      <c r="R41" s="89"/>
    </row>
    <row r="42" spans="1:18" x14ac:dyDescent="0.2">
      <c r="B42" s="31"/>
      <c r="C42" s="1"/>
      <c r="D42" s="115" t="s">
        <v>193</v>
      </c>
      <c r="E42" s="8"/>
      <c r="F42" s="17">
        <f>F16-F30</f>
        <v>343</v>
      </c>
      <c r="G42" s="17">
        <f>G16-G30</f>
        <v>714.4399999999996</v>
      </c>
      <c r="H42" s="17">
        <f>H16-H30</f>
        <v>767</v>
      </c>
      <c r="I42" s="101"/>
      <c r="J42" s="17">
        <f>J16-J30</f>
        <v>868</v>
      </c>
      <c r="K42" s="17">
        <f>K16-K30</f>
        <v>1466.5999999999995</v>
      </c>
      <c r="L42" s="27">
        <f>L16-L30</f>
        <v>1577</v>
      </c>
      <c r="O42" s="88"/>
      <c r="P42" s="88"/>
      <c r="Q42" s="88"/>
      <c r="R42" s="88"/>
    </row>
    <row r="43" spans="1:18" x14ac:dyDescent="0.2">
      <c r="B43" s="31"/>
      <c r="C43" s="1"/>
      <c r="D43" s="116" t="s">
        <v>7</v>
      </c>
      <c r="E43" s="8"/>
      <c r="F43" s="16" t="s">
        <v>21</v>
      </c>
      <c r="G43" s="16">
        <f>G42/F42-1</f>
        <v>1.0829154518950426</v>
      </c>
      <c r="H43" s="16">
        <f>H42/G42-1</f>
        <v>7.3568109288394412E-2</v>
      </c>
      <c r="I43" s="101"/>
      <c r="J43" s="16">
        <v>3.28</v>
      </c>
      <c r="K43" s="16">
        <f>K42/J42-1</f>
        <v>0.68963133640552932</v>
      </c>
      <c r="L43" s="21">
        <f>L42/K42-1</f>
        <v>7.5276148915860208E-2</v>
      </c>
      <c r="Q43" s="89"/>
      <c r="R43" s="89"/>
    </row>
    <row r="44" spans="1:18" x14ac:dyDescent="0.2">
      <c r="B44" s="31"/>
      <c r="C44" s="1"/>
      <c r="D44" s="116" t="s">
        <v>8</v>
      </c>
      <c r="E44" s="8"/>
      <c r="F44" s="16" t="s">
        <v>21</v>
      </c>
      <c r="G44" s="16">
        <v>1.02</v>
      </c>
      <c r="H44" s="21">
        <v>0.03</v>
      </c>
      <c r="I44" s="101"/>
      <c r="J44" s="16">
        <v>2.91</v>
      </c>
      <c r="K44" s="16">
        <v>0.64</v>
      </c>
      <c r="L44" s="21">
        <v>0.03</v>
      </c>
    </row>
    <row r="45" spans="1:18" x14ac:dyDescent="0.2">
      <c r="B45" s="31"/>
      <c r="C45" s="1"/>
      <c r="D45" s="116"/>
      <c r="E45" s="15" t="s">
        <v>42</v>
      </c>
      <c r="F45" s="16">
        <f>F42/F$16</f>
        <v>9.8421807747489237E-2</v>
      </c>
      <c r="G45" s="16">
        <f>G42/G$16</f>
        <v>0.15871365607450053</v>
      </c>
      <c r="H45" s="16">
        <f>H42/H$16</f>
        <v>0.13864786695589298</v>
      </c>
      <c r="I45" s="101"/>
      <c r="J45" s="16">
        <f>J42/J$16</f>
        <v>0.11949339207048458</v>
      </c>
      <c r="K45" s="16">
        <f>K42/K$16</f>
        <v>0.15646570578131497</v>
      </c>
      <c r="L45" s="21">
        <f>L42/L$16</f>
        <v>0.13311386848991305</v>
      </c>
    </row>
    <row r="46" spans="1:18" x14ac:dyDescent="0.2">
      <c r="A46" s="173"/>
      <c r="B46" s="31"/>
      <c r="C46" s="1"/>
      <c r="D46" s="115" t="s">
        <v>6</v>
      </c>
      <c r="E46" s="8"/>
      <c r="F46" s="17">
        <f>F22-F34</f>
        <v>6</v>
      </c>
      <c r="G46" s="17">
        <f>G22-G34</f>
        <v>57</v>
      </c>
      <c r="H46" s="17">
        <f>H22-H34</f>
        <v>64</v>
      </c>
      <c r="I46" s="101"/>
      <c r="J46" s="17">
        <f>J22-J34</f>
        <v>24</v>
      </c>
      <c r="K46" s="17">
        <f>K22-K34</f>
        <v>140</v>
      </c>
      <c r="L46" s="97">
        <v>133</v>
      </c>
      <c r="O46" s="88"/>
      <c r="P46" s="88"/>
      <c r="Q46" s="88"/>
      <c r="R46" s="88"/>
    </row>
    <row r="47" spans="1:18" x14ac:dyDescent="0.2">
      <c r="A47" s="173"/>
      <c r="B47" s="31"/>
      <c r="C47" s="1"/>
      <c r="D47" s="116" t="s">
        <v>7</v>
      </c>
      <c r="E47" s="8"/>
      <c r="F47" s="16" t="s">
        <v>21</v>
      </c>
      <c r="G47" s="16">
        <f>G46/F46-1</f>
        <v>8.5</v>
      </c>
      <c r="H47" s="16">
        <f>H46/G46-1</f>
        <v>0.12280701754385959</v>
      </c>
      <c r="I47" s="101"/>
      <c r="J47" s="16">
        <v>1.67</v>
      </c>
      <c r="K47" s="16">
        <f>K46/J46-1</f>
        <v>4.833333333333333</v>
      </c>
      <c r="L47" s="77">
        <f>L46/K46-1</f>
        <v>-5.0000000000000044E-2</v>
      </c>
    </row>
    <row r="48" spans="1:18" x14ac:dyDescent="0.2">
      <c r="A48" s="173"/>
      <c r="B48" s="31"/>
      <c r="C48" s="1"/>
      <c r="D48" s="116" t="s">
        <v>8</v>
      </c>
      <c r="E48" s="8"/>
      <c r="F48" s="16" t="s">
        <v>21</v>
      </c>
      <c r="G48" s="16">
        <v>8.33</v>
      </c>
      <c r="H48" s="21">
        <v>0.19</v>
      </c>
      <c r="I48" s="101"/>
      <c r="J48" s="16">
        <v>1.5</v>
      </c>
      <c r="K48" s="16">
        <v>4.71</v>
      </c>
      <c r="L48" s="193">
        <v>0.03</v>
      </c>
    </row>
    <row r="49" spans="1:18" x14ac:dyDescent="0.2">
      <c r="A49" s="173"/>
      <c r="B49" s="31"/>
      <c r="C49" s="1"/>
      <c r="D49" s="115" t="s">
        <v>11</v>
      </c>
      <c r="E49" s="8"/>
      <c r="F49" s="17">
        <f>F25-F37</f>
        <v>-86</v>
      </c>
      <c r="G49" s="17">
        <f>G25-G37</f>
        <v>-95</v>
      </c>
      <c r="H49" s="17">
        <f>H25-H37</f>
        <v>-91</v>
      </c>
      <c r="I49" s="101"/>
      <c r="J49" s="17">
        <f>J25-J37</f>
        <v>-193</v>
      </c>
      <c r="K49" s="17">
        <f>K25-K37</f>
        <v>-159</v>
      </c>
      <c r="L49" s="97">
        <v>-164</v>
      </c>
      <c r="O49" s="88"/>
      <c r="P49" s="88"/>
      <c r="Q49" s="88"/>
      <c r="R49" s="88"/>
    </row>
    <row r="50" spans="1:18" x14ac:dyDescent="0.2">
      <c r="B50" s="31"/>
      <c r="C50" s="1"/>
      <c r="D50" s="116" t="s">
        <v>12</v>
      </c>
      <c r="E50" s="8"/>
      <c r="F50" s="16">
        <f>F49/F46</f>
        <v>-14.333333333333334</v>
      </c>
      <c r="G50" s="16">
        <f>G49/G46</f>
        <v>-1.6666666666666667</v>
      </c>
      <c r="H50" s="16">
        <f>H49/H46</f>
        <v>-1.421875</v>
      </c>
      <c r="I50" s="101"/>
      <c r="J50" s="16">
        <f>J49/J46</f>
        <v>-8.0416666666666661</v>
      </c>
      <c r="K50" s="16">
        <f>K49/K46</f>
        <v>-1.1357142857142857</v>
      </c>
      <c r="L50" s="103">
        <f>L49/L46</f>
        <v>-1.2330827067669172</v>
      </c>
      <c r="O50" s="16"/>
      <c r="P50" s="16"/>
      <c r="Q50" s="16"/>
      <c r="R50" s="16"/>
    </row>
    <row r="51" spans="1:18" x14ac:dyDescent="0.2">
      <c r="B51" s="31"/>
      <c r="C51" s="1"/>
      <c r="D51" s="116"/>
      <c r="E51" s="8"/>
      <c r="F51" s="16"/>
      <c r="G51" s="16"/>
      <c r="H51" s="21"/>
      <c r="I51" s="101"/>
      <c r="J51" s="16"/>
      <c r="K51" s="16"/>
      <c r="L51" s="21"/>
    </row>
    <row r="52" spans="1:18" ht="15" x14ac:dyDescent="0.2">
      <c r="B52" s="31"/>
      <c r="C52" s="28" t="s">
        <v>18</v>
      </c>
      <c r="D52" s="114" t="s">
        <v>199</v>
      </c>
      <c r="E52" s="11"/>
      <c r="F52" s="12"/>
      <c r="G52" s="12"/>
      <c r="H52" s="14"/>
      <c r="I52" s="101"/>
      <c r="J52" s="12"/>
      <c r="K52" s="12"/>
      <c r="L52" s="14"/>
    </row>
    <row r="53" spans="1:18" x14ac:dyDescent="0.2">
      <c r="B53" s="31"/>
      <c r="C53" s="1"/>
      <c r="D53" s="116" t="s">
        <v>157</v>
      </c>
      <c r="E53" s="8"/>
      <c r="F53" s="169">
        <v>0.27400000000000002</v>
      </c>
      <c r="G53" s="169">
        <v>0.26200000000000001</v>
      </c>
      <c r="H53" s="169">
        <v>0.29499999999999998</v>
      </c>
      <c r="I53" s="101"/>
      <c r="J53" s="169">
        <v>0.27300000000000002</v>
      </c>
      <c r="K53" s="169">
        <v>0.29799999999999999</v>
      </c>
      <c r="L53" s="209">
        <v>0.29299999999999998</v>
      </c>
    </row>
    <row r="54" spans="1:18" ht="15" x14ac:dyDescent="0.2">
      <c r="B54" s="31"/>
      <c r="C54" s="1"/>
      <c r="D54" s="115" t="s">
        <v>202</v>
      </c>
      <c r="E54" s="8"/>
      <c r="F54" s="17">
        <v>17344</v>
      </c>
      <c r="G54" s="17">
        <v>21811</v>
      </c>
      <c r="H54" s="27">
        <v>22283</v>
      </c>
      <c r="I54" s="101"/>
      <c r="J54" s="17">
        <v>37975</v>
      </c>
      <c r="K54" s="17">
        <v>44615</v>
      </c>
      <c r="L54" s="27">
        <v>45274</v>
      </c>
      <c r="O54" s="88"/>
      <c r="P54" s="88"/>
      <c r="Q54" s="88"/>
      <c r="R54" s="88"/>
    </row>
    <row r="55" spans="1:18" x14ac:dyDescent="0.2">
      <c r="A55" s="173"/>
      <c r="B55" s="31"/>
      <c r="C55" s="1"/>
      <c r="D55" s="116" t="s">
        <v>43</v>
      </c>
      <c r="E55" s="8"/>
      <c r="F55" s="16">
        <v>0.92</v>
      </c>
      <c r="G55" s="16">
        <f>G54/F54-1</f>
        <v>0.25755304428044279</v>
      </c>
      <c r="H55" s="16">
        <f>H54/G54-1</f>
        <v>2.164045665031411E-2</v>
      </c>
      <c r="I55" s="101"/>
      <c r="J55" s="16">
        <v>0.74</v>
      </c>
      <c r="K55" s="16">
        <f>K54/J54-1</f>
        <v>0.17485187623436471</v>
      </c>
      <c r="L55" s="21">
        <f>L54/K54-1</f>
        <v>1.4770816989801538E-2</v>
      </c>
    </row>
    <row r="56" spans="1:18" x14ac:dyDescent="0.2">
      <c r="A56" s="173"/>
      <c r="B56" s="31"/>
      <c r="C56" s="1"/>
      <c r="D56" s="115" t="s">
        <v>158</v>
      </c>
      <c r="E56" s="8"/>
      <c r="F56" s="17">
        <v>2457</v>
      </c>
      <c r="G56" s="17">
        <v>3815</v>
      </c>
      <c r="H56" s="27">
        <v>4839</v>
      </c>
      <c r="I56" s="101"/>
      <c r="J56" s="17">
        <v>5856</v>
      </c>
      <c r="K56" s="17">
        <v>8577</v>
      </c>
      <c r="L56" s="97">
        <v>9942</v>
      </c>
      <c r="O56" s="88"/>
      <c r="P56" s="88"/>
      <c r="Q56" s="88"/>
      <c r="R56" s="88"/>
    </row>
    <row r="57" spans="1:18" x14ac:dyDescent="0.2">
      <c r="A57" s="173"/>
      <c r="B57" s="31"/>
      <c r="C57" s="1"/>
      <c r="D57" s="116" t="s">
        <v>43</v>
      </c>
      <c r="E57" s="8"/>
      <c r="F57" s="16">
        <v>1.56</v>
      </c>
      <c r="G57" s="16">
        <f>G56/F56-1</f>
        <v>0.55270655270655267</v>
      </c>
      <c r="H57" s="16">
        <f>H56/G56-1</f>
        <v>0.26841415465268681</v>
      </c>
      <c r="I57" s="101"/>
      <c r="J57" s="16">
        <v>1.37</v>
      </c>
      <c r="K57" s="16">
        <f>K56/J56-1</f>
        <v>0.46465163934426235</v>
      </c>
      <c r="L57" s="21">
        <f>L56/K56-1</f>
        <v>0.1591465547394193</v>
      </c>
    </row>
    <row r="58" spans="1:18" ht="15" x14ac:dyDescent="0.2">
      <c r="A58" s="173"/>
      <c r="B58" s="31"/>
      <c r="C58" s="1"/>
      <c r="D58" s="116" t="s">
        <v>203</v>
      </c>
      <c r="E58" s="8"/>
      <c r="F58" s="16">
        <v>1.089</v>
      </c>
      <c r="G58" s="16">
        <v>0.28000000000000003</v>
      </c>
      <c r="H58" s="16">
        <v>0.114</v>
      </c>
      <c r="I58" s="101"/>
      <c r="J58" s="16">
        <v>0.89500000000000002</v>
      </c>
      <c r="K58" s="16">
        <v>0.32</v>
      </c>
      <c r="L58" s="193">
        <v>0.13500000000000001</v>
      </c>
    </row>
    <row r="59" spans="1:18" x14ac:dyDescent="0.2">
      <c r="A59" s="173"/>
      <c r="B59" s="31"/>
      <c r="C59" s="1"/>
      <c r="D59" s="115" t="s">
        <v>160</v>
      </c>
      <c r="E59" s="8"/>
      <c r="F59" s="17">
        <v>-351</v>
      </c>
      <c r="G59" s="17">
        <v>-323</v>
      </c>
      <c r="H59" s="27">
        <v>9</v>
      </c>
      <c r="I59" s="101"/>
      <c r="J59" s="17">
        <v>-796</v>
      </c>
      <c r="K59" s="17">
        <v>-467</v>
      </c>
      <c r="L59" s="97">
        <v>253.6</v>
      </c>
      <c r="O59" s="88"/>
      <c r="P59" s="88"/>
      <c r="Q59" s="88"/>
      <c r="R59" s="88"/>
    </row>
    <row r="60" spans="1:18" x14ac:dyDescent="0.2">
      <c r="B60" s="31"/>
      <c r="C60" s="1"/>
      <c r="D60" s="116" t="s">
        <v>164</v>
      </c>
      <c r="E60" s="8"/>
      <c r="F60" s="16">
        <f>F59/F56</f>
        <v>-0.14285714285714285</v>
      </c>
      <c r="G60" s="16">
        <f>G59/G56</f>
        <v>-8.4665792922673663E-2</v>
      </c>
      <c r="H60" s="16">
        <f>H59/H56</f>
        <v>1.8598884066955983E-3</v>
      </c>
      <c r="I60" s="101"/>
      <c r="J60" s="16">
        <f>J59/J56</f>
        <v>-0.13592896174863389</v>
      </c>
      <c r="K60" s="16">
        <f>K59/K56</f>
        <v>-5.4447942170922234E-2</v>
      </c>
      <c r="L60" s="21">
        <f>L59/L56</f>
        <v>2.5507946087306377E-2</v>
      </c>
      <c r="O60" s="16"/>
      <c r="P60" s="16"/>
      <c r="Q60" s="16"/>
      <c r="R60" s="16"/>
    </row>
    <row r="61" spans="1:18" x14ac:dyDescent="0.2">
      <c r="B61" s="31"/>
      <c r="C61" s="1"/>
      <c r="D61" s="114" t="s">
        <v>201</v>
      </c>
      <c r="E61" s="11"/>
      <c r="F61" s="12"/>
      <c r="G61" s="12"/>
      <c r="H61" s="14"/>
      <c r="I61" s="101"/>
      <c r="J61" s="12"/>
      <c r="K61" s="12"/>
      <c r="L61" s="14"/>
    </row>
    <row r="62" spans="1:18" ht="15" x14ac:dyDescent="0.2">
      <c r="B62" s="31"/>
      <c r="C62" s="1"/>
      <c r="D62" s="115" t="s">
        <v>204</v>
      </c>
      <c r="E62" s="8"/>
      <c r="F62" s="17">
        <v>457</v>
      </c>
      <c r="G62" s="17">
        <v>883</v>
      </c>
      <c r="H62" s="27">
        <v>1073</v>
      </c>
      <c r="I62" s="101"/>
      <c r="J62" s="17">
        <v>1135</v>
      </c>
      <c r="K62" s="17">
        <v>1900</v>
      </c>
      <c r="L62" s="27">
        <v>2224</v>
      </c>
      <c r="O62" s="88"/>
      <c r="P62" s="88"/>
      <c r="Q62" s="88"/>
      <c r="R62" s="88"/>
    </row>
    <row r="63" spans="1:18" x14ac:dyDescent="0.2">
      <c r="B63" s="31"/>
      <c r="C63" s="1"/>
      <c r="D63" s="116" t="s">
        <v>43</v>
      </c>
      <c r="E63" s="8"/>
      <c r="F63" s="16" t="s">
        <v>21</v>
      </c>
      <c r="G63" s="16">
        <f>G62/F62-1</f>
        <v>0.93216630196936534</v>
      </c>
      <c r="H63" s="16">
        <f>H62/G62-1</f>
        <v>0.21517553793884492</v>
      </c>
      <c r="I63" s="101"/>
      <c r="J63" s="16">
        <v>2.06</v>
      </c>
      <c r="K63" s="16">
        <f>K62/J62-1</f>
        <v>0.67400881057268713</v>
      </c>
      <c r="L63" s="21">
        <f>L62/K62-1</f>
        <v>0.17052631578947364</v>
      </c>
    </row>
    <row r="64" spans="1:18" x14ac:dyDescent="0.2">
      <c r="B64" s="31"/>
      <c r="C64" s="1"/>
      <c r="D64" s="116"/>
      <c r="E64" s="15" t="s">
        <v>153</v>
      </c>
      <c r="F64" s="16">
        <f>F62/F$54</f>
        <v>2.6349169741697417E-2</v>
      </c>
      <c r="G64" s="16">
        <f>G62/G$54</f>
        <v>4.0484159369125673E-2</v>
      </c>
      <c r="H64" s="16">
        <f>H62/H$54</f>
        <v>4.8153300722523898E-2</v>
      </c>
      <c r="I64" s="101"/>
      <c r="J64" s="16">
        <f>J62/J$54</f>
        <v>2.9888084265964451E-2</v>
      </c>
      <c r="K64" s="16">
        <f>K62/K$54</f>
        <v>4.2586574022189849E-2</v>
      </c>
      <c r="L64" s="21">
        <f>L62/L$54</f>
        <v>4.9123117020806642E-2</v>
      </c>
    </row>
    <row r="65" spans="1:18" ht="15" x14ac:dyDescent="0.2">
      <c r="B65" s="31"/>
      <c r="C65" s="28" t="s">
        <v>18</v>
      </c>
      <c r="D65" s="114" t="s">
        <v>205</v>
      </c>
      <c r="E65" s="11"/>
      <c r="F65" s="12"/>
      <c r="G65" s="12"/>
      <c r="H65" s="14"/>
      <c r="I65" s="101"/>
      <c r="J65" s="12"/>
      <c r="K65" s="12"/>
      <c r="L65" s="14"/>
    </row>
    <row r="66" spans="1:18" x14ac:dyDescent="0.2">
      <c r="B66" s="31"/>
      <c r="C66" s="1"/>
      <c r="D66" s="116" t="s">
        <v>157</v>
      </c>
      <c r="E66" s="8"/>
      <c r="F66" s="169">
        <v>0.36299999999999999</v>
      </c>
      <c r="G66" s="169">
        <v>0.32800000000000001</v>
      </c>
      <c r="H66" s="169">
        <v>0.32700000000000001</v>
      </c>
      <c r="I66" s="101"/>
      <c r="J66" s="169">
        <v>0.32700000000000001</v>
      </c>
      <c r="K66" s="169">
        <v>0.32800000000000001</v>
      </c>
      <c r="L66" s="209">
        <v>0.32600000000000001</v>
      </c>
    </row>
    <row r="67" spans="1:18" x14ac:dyDescent="0.2">
      <c r="B67" s="31"/>
      <c r="C67" s="1"/>
      <c r="D67" s="121" t="s">
        <v>209</v>
      </c>
      <c r="E67" s="8"/>
      <c r="F67" s="16">
        <v>0.76</v>
      </c>
      <c r="G67" s="16">
        <v>0.52</v>
      </c>
      <c r="H67" s="21">
        <v>0.25</v>
      </c>
      <c r="I67" s="101"/>
      <c r="J67" s="16">
        <v>0.83</v>
      </c>
      <c r="K67" s="16">
        <v>0.37</v>
      </c>
      <c r="L67" s="21">
        <v>0.23</v>
      </c>
    </row>
    <row r="68" spans="1:18" x14ac:dyDescent="0.2">
      <c r="B68" s="31"/>
      <c r="C68" s="1"/>
      <c r="D68" s="121" t="s">
        <v>210</v>
      </c>
      <c r="E68" s="8"/>
      <c r="F68" s="16">
        <v>0.74</v>
      </c>
      <c r="G68" s="16">
        <v>0.62</v>
      </c>
      <c r="H68" s="21">
        <v>0.3</v>
      </c>
      <c r="I68" s="101"/>
      <c r="J68" s="16">
        <v>0.84</v>
      </c>
      <c r="K68" s="16">
        <v>0.48</v>
      </c>
      <c r="L68" s="21">
        <v>0.26</v>
      </c>
    </row>
    <row r="69" spans="1:18" x14ac:dyDescent="0.2">
      <c r="A69" s="173"/>
      <c r="B69" s="31"/>
      <c r="C69" s="1"/>
      <c r="D69" s="115" t="s">
        <v>44</v>
      </c>
      <c r="E69" s="8"/>
      <c r="F69" s="17">
        <v>482</v>
      </c>
      <c r="G69" s="17">
        <v>562</v>
      </c>
      <c r="H69" s="27">
        <v>599</v>
      </c>
      <c r="I69" s="101"/>
      <c r="J69" s="17">
        <v>549</v>
      </c>
      <c r="K69" s="17">
        <v>578</v>
      </c>
      <c r="L69" s="27">
        <v>660</v>
      </c>
    </row>
    <row r="70" spans="1:18" x14ac:dyDescent="0.2">
      <c r="A70" s="173"/>
      <c r="B70" s="31"/>
      <c r="C70" s="1"/>
      <c r="D70" s="115" t="s">
        <v>159</v>
      </c>
      <c r="E70" s="8"/>
      <c r="F70" s="17">
        <v>254</v>
      </c>
      <c r="G70" s="17">
        <v>495</v>
      </c>
      <c r="H70" s="27">
        <v>536</v>
      </c>
      <c r="I70" s="101"/>
      <c r="J70" s="17">
        <v>619</v>
      </c>
      <c r="K70" s="17">
        <v>1021</v>
      </c>
      <c r="L70" s="97">
        <v>1235</v>
      </c>
      <c r="P70" s="88"/>
      <c r="Q70" s="88"/>
      <c r="R70" s="88"/>
    </row>
    <row r="71" spans="1:18" x14ac:dyDescent="0.2">
      <c r="A71" s="173"/>
      <c r="B71" s="31"/>
      <c r="C71" s="1"/>
      <c r="D71" s="116" t="s">
        <v>7</v>
      </c>
      <c r="E71" s="8"/>
      <c r="F71" s="16">
        <v>1.06</v>
      </c>
      <c r="G71" s="16">
        <f>G70/F70-1</f>
        <v>0.94881889763779537</v>
      </c>
      <c r="H71" s="16">
        <f>H70/G70-1</f>
        <v>8.2828282828282918E-2</v>
      </c>
      <c r="I71" s="101"/>
      <c r="J71" s="16">
        <v>1.24</v>
      </c>
      <c r="K71" s="16">
        <f>K70/J70-1</f>
        <v>0.64943457189014531</v>
      </c>
      <c r="L71" s="77">
        <f>L70/K70-1</f>
        <v>0.20959843290891289</v>
      </c>
      <c r="Q71" s="89"/>
      <c r="R71" s="89"/>
    </row>
    <row r="72" spans="1:18" x14ac:dyDescent="0.2">
      <c r="A72" s="173"/>
      <c r="B72" s="31"/>
      <c r="C72" s="1"/>
      <c r="D72" s="116" t="s">
        <v>8</v>
      </c>
      <c r="E72" s="8"/>
      <c r="F72" s="16">
        <v>1.03</v>
      </c>
      <c r="G72" s="16">
        <v>1.0900000000000001</v>
      </c>
      <c r="H72" s="21">
        <v>0.13</v>
      </c>
      <c r="I72" s="101"/>
      <c r="J72" s="16">
        <v>1.25</v>
      </c>
      <c r="K72" s="16">
        <v>0.79</v>
      </c>
      <c r="L72" s="193">
        <v>0.24</v>
      </c>
    </row>
    <row r="73" spans="1:18" x14ac:dyDescent="0.2">
      <c r="A73" s="173"/>
      <c r="B73" s="31"/>
      <c r="C73" s="1"/>
      <c r="D73" s="115" t="s">
        <v>167</v>
      </c>
      <c r="E73" s="8"/>
      <c r="F73" s="17">
        <v>-75</v>
      </c>
      <c r="G73" s="17">
        <v>-301</v>
      </c>
      <c r="H73" s="27">
        <v>-145</v>
      </c>
      <c r="I73" s="101"/>
      <c r="J73" s="17">
        <v>-289</v>
      </c>
      <c r="K73" s="17">
        <v>-531</v>
      </c>
      <c r="L73" s="97">
        <v>-261</v>
      </c>
      <c r="P73" s="88"/>
      <c r="Q73" s="88"/>
      <c r="R73" s="88"/>
    </row>
    <row r="74" spans="1:18" x14ac:dyDescent="0.2">
      <c r="B74" s="31"/>
      <c r="C74" s="1"/>
      <c r="D74" s="116" t="s">
        <v>164</v>
      </c>
      <c r="E74" s="8"/>
      <c r="F74" s="16">
        <f>F73/F70</f>
        <v>-0.29527559055118108</v>
      </c>
      <c r="G74" s="16">
        <f>G73/G70</f>
        <v>-0.60808080808080811</v>
      </c>
      <c r="H74" s="16">
        <f>H73/H70</f>
        <v>-0.27052238805970147</v>
      </c>
      <c r="I74" s="101"/>
      <c r="J74" s="16">
        <f>J73/J70</f>
        <v>-0.46688206785137321</v>
      </c>
      <c r="K74" s="16">
        <f>K73/K70</f>
        <v>-0.52007835455435847</v>
      </c>
      <c r="L74" s="21">
        <f>L73/L70</f>
        <v>-0.21133603238866397</v>
      </c>
      <c r="P74" s="16"/>
      <c r="Q74" s="16"/>
      <c r="R74" s="16"/>
    </row>
    <row r="75" spans="1:18" x14ac:dyDescent="0.2">
      <c r="B75" s="31"/>
      <c r="C75" s="1"/>
      <c r="D75" s="116"/>
      <c r="E75" s="8"/>
      <c r="F75" s="16"/>
      <c r="G75" s="16"/>
      <c r="H75" s="21"/>
      <c r="I75" s="101"/>
      <c r="J75" s="16"/>
      <c r="K75" s="16"/>
      <c r="L75" s="21"/>
    </row>
    <row r="76" spans="1:18" ht="15" x14ac:dyDescent="0.2">
      <c r="B76" s="31"/>
      <c r="C76" s="28" t="s">
        <v>212</v>
      </c>
      <c r="D76" s="117" t="s">
        <v>188</v>
      </c>
      <c r="E76" s="117"/>
      <c r="F76" s="119"/>
      <c r="G76" s="119"/>
      <c r="H76" s="120"/>
      <c r="I76" s="101"/>
      <c r="J76" s="119"/>
      <c r="K76" s="119"/>
      <c r="L76" s="120"/>
    </row>
    <row r="77" spans="1:18" ht="15" x14ac:dyDescent="0.2">
      <c r="B77" s="31"/>
      <c r="C77" s="1"/>
      <c r="D77" s="8" t="s">
        <v>245</v>
      </c>
      <c r="E77" s="8"/>
      <c r="F77" s="17">
        <v>25204</v>
      </c>
      <c r="G77" s="17">
        <v>28869</v>
      </c>
      <c r="H77" s="17">
        <v>31935</v>
      </c>
      <c r="I77" s="101"/>
      <c r="J77" s="17">
        <v>54024</v>
      </c>
      <c r="K77" s="17">
        <v>59893</v>
      </c>
      <c r="L77" s="27">
        <v>65403</v>
      </c>
    </row>
    <row r="78" spans="1:18" x14ac:dyDescent="0.2">
      <c r="B78" s="31"/>
      <c r="C78" s="1"/>
      <c r="D78" s="41" t="s">
        <v>7</v>
      </c>
      <c r="E78" s="8"/>
      <c r="F78" s="16">
        <v>0.92</v>
      </c>
      <c r="G78" s="16">
        <f>G77/F77-1</f>
        <v>0.14541342644024757</v>
      </c>
      <c r="H78" s="21">
        <f>H77/G77-1</f>
        <v>0.10620388652187462</v>
      </c>
      <c r="I78" s="101"/>
      <c r="J78" s="16">
        <v>0.7</v>
      </c>
      <c r="K78" s="16">
        <f>K77/J77-1</f>
        <v>0.10863690211757748</v>
      </c>
      <c r="L78" s="21">
        <f>L77/K77-1</f>
        <v>9.1997395355049916E-2</v>
      </c>
    </row>
    <row r="79" spans="1:18" x14ac:dyDescent="0.2">
      <c r="B79" s="31"/>
      <c r="C79" s="1"/>
      <c r="D79" s="41" t="s">
        <v>8</v>
      </c>
      <c r="E79" s="8"/>
      <c r="F79" s="16">
        <v>0.73</v>
      </c>
      <c r="G79" s="16">
        <v>0.27</v>
      </c>
      <c r="H79" s="21">
        <v>0.06</v>
      </c>
      <c r="I79" s="101"/>
      <c r="J79" s="16">
        <v>0.69</v>
      </c>
      <c r="K79" s="16">
        <v>0.2</v>
      </c>
      <c r="L79" s="21">
        <v>0.06</v>
      </c>
    </row>
    <row r="80" spans="1:18" x14ac:dyDescent="0.2">
      <c r="A80" s="173"/>
      <c r="B80" s="31"/>
      <c r="C80" s="1"/>
      <c r="D80" s="8" t="s">
        <v>6</v>
      </c>
      <c r="E80" s="8"/>
      <c r="F80" s="17">
        <v>1261</v>
      </c>
      <c r="G80" s="17">
        <v>1911</v>
      </c>
      <c r="H80" s="27">
        <v>2339</v>
      </c>
      <c r="I80" s="101"/>
      <c r="J80" s="17">
        <v>2992</v>
      </c>
      <c r="K80" s="17">
        <v>4203</v>
      </c>
      <c r="L80" s="97">
        <v>4864</v>
      </c>
    </row>
    <row r="81" spans="1:15" x14ac:dyDescent="0.2">
      <c r="A81" s="173"/>
      <c r="B81" s="31"/>
      <c r="C81" s="1"/>
      <c r="D81" s="15" t="s">
        <v>7</v>
      </c>
      <c r="E81" s="8"/>
      <c r="F81" s="16">
        <v>1.07</v>
      </c>
      <c r="G81" s="16">
        <f>G80/F80-1</f>
        <v>0.51546391752577314</v>
      </c>
      <c r="H81" s="16">
        <f>H80/G80-1</f>
        <v>0.22396650968079546</v>
      </c>
      <c r="I81" s="101"/>
      <c r="J81" s="16">
        <v>1.01</v>
      </c>
      <c r="K81" s="16">
        <f>K80/J80-1</f>
        <v>0.40474598930481287</v>
      </c>
      <c r="L81" s="77">
        <f>L80/K80-1</f>
        <v>0.15726861765405653</v>
      </c>
    </row>
    <row r="82" spans="1:15" x14ac:dyDescent="0.2">
      <c r="A82" s="173"/>
      <c r="B82" s="31"/>
      <c r="C82" s="1"/>
      <c r="D82" s="15" t="s">
        <v>8</v>
      </c>
      <c r="E82" s="8"/>
      <c r="F82" s="16">
        <v>0.86</v>
      </c>
      <c r="G82" s="16">
        <v>0.52083333333333337</v>
      </c>
      <c r="H82" s="21">
        <v>0.23</v>
      </c>
      <c r="I82" s="101"/>
      <c r="J82" s="16">
        <v>0.77</v>
      </c>
      <c r="K82" s="16">
        <v>0.44</v>
      </c>
      <c r="L82" s="193">
        <v>0.19</v>
      </c>
    </row>
    <row r="83" spans="1:15" x14ac:dyDescent="0.2">
      <c r="A83" s="173"/>
      <c r="B83" s="31"/>
      <c r="C83" s="1"/>
      <c r="D83" s="8" t="s">
        <v>11</v>
      </c>
      <c r="E83" s="8"/>
      <c r="F83" s="17">
        <v>-312</v>
      </c>
      <c r="G83" s="17">
        <v>-381</v>
      </c>
      <c r="H83" s="27">
        <v>-155</v>
      </c>
      <c r="I83" s="101"/>
      <c r="J83" s="17">
        <v>-724</v>
      </c>
      <c r="K83" s="17">
        <v>-649</v>
      </c>
      <c r="L83" s="97">
        <v>-158</v>
      </c>
    </row>
    <row r="84" spans="1:15" x14ac:dyDescent="0.2">
      <c r="B84" s="31"/>
      <c r="C84" s="1"/>
      <c r="D84" s="15" t="s">
        <v>12</v>
      </c>
      <c r="E84" s="8"/>
      <c r="F84" s="16">
        <f>F83/F80</f>
        <v>-0.24742268041237114</v>
      </c>
      <c r="G84" s="16">
        <f>G83/G80</f>
        <v>-0.19937205651491366</v>
      </c>
      <c r="H84" s="16">
        <f>H83/H80</f>
        <v>-6.6267635741769984E-2</v>
      </c>
      <c r="I84" s="101"/>
      <c r="J84" s="16">
        <f>J83/J80</f>
        <v>-0.24197860962566844</v>
      </c>
      <c r="K84" s="16">
        <f>K83/K80</f>
        <v>-0.15441351415655485</v>
      </c>
      <c r="L84" s="103">
        <f>L83/L80</f>
        <v>-3.2483552631578948E-2</v>
      </c>
    </row>
    <row r="85" spans="1:15" x14ac:dyDescent="0.2">
      <c r="B85" s="31"/>
      <c r="D85" s="1"/>
      <c r="L85" s="38"/>
    </row>
    <row r="86" spans="1:15" x14ac:dyDescent="0.2">
      <c r="B86" s="31"/>
      <c r="D86" s="34" t="s">
        <v>24</v>
      </c>
      <c r="E86" s="34"/>
      <c r="L86" s="38"/>
    </row>
    <row r="87" spans="1:15" x14ac:dyDescent="0.2">
      <c r="B87" s="31"/>
      <c r="D87" s="35" t="s">
        <v>25</v>
      </c>
      <c r="E87" s="34" t="s">
        <v>34</v>
      </c>
      <c r="L87" s="38"/>
      <c r="O87" s="88"/>
    </row>
    <row r="88" spans="1:15" x14ac:dyDescent="0.2">
      <c r="B88" s="31"/>
      <c r="D88" s="35" t="s">
        <v>27</v>
      </c>
      <c r="E88" s="34" t="s">
        <v>190</v>
      </c>
      <c r="L88" s="38"/>
    </row>
    <row r="89" spans="1:15" x14ac:dyDescent="0.2">
      <c r="B89" s="31"/>
      <c r="D89" s="35"/>
      <c r="E89" s="34" t="s">
        <v>208</v>
      </c>
      <c r="L89" s="38"/>
    </row>
    <row r="90" spans="1:15" x14ac:dyDescent="0.2">
      <c r="B90" s="31"/>
      <c r="D90" s="35" t="s">
        <v>28</v>
      </c>
      <c r="E90" s="36" t="s">
        <v>200</v>
      </c>
      <c r="L90" s="38"/>
    </row>
    <row r="91" spans="1:15" x14ac:dyDescent="0.2">
      <c r="B91" s="31"/>
      <c r="D91" s="35" t="s">
        <v>30</v>
      </c>
      <c r="E91" s="36" t="s">
        <v>197</v>
      </c>
      <c r="L91" s="38"/>
    </row>
    <row r="92" spans="1:15" x14ac:dyDescent="0.2">
      <c r="B92" s="31"/>
      <c r="C92" s="32"/>
      <c r="D92" s="35" t="s">
        <v>31</v>
      </c>
      <c r="E92" s="36" t="s">
        <v>186</v>
      </c>
      <c r="F92" s="34"/>
      <c r="G92" s="34"/>
      <c r="H92" s="34"/>
      <c r="I92" s="34"/>
      <c r="J92" s="34"/>
      <c r="K92" s="34"/>
      <c r="L92" s="38"/>
    </row>
    <row r="93" spans="1:15" x14ac:dyDescent="0.2">
      <c r="B93" s="31"/>
      <c r="C93" s="32"/>
      <c r="D93" s="35"/>
      <c r="E93" s="36" t="s">
        <v>187</v>
      </c>
      <c r="F93" s="34"/>
      <c r="G93" s="34"/>
      <c r="H93" s="34"/>
      <c r="I93" s="34"/>
      <c r="J93" s="34"/>
      <c r="K93" s="34"/>
      <c r="L93" s="38"/>
    </row>
    <row r="94" spans="1:15" x14ac:dyDescent="0.2">
      <c r="B94" s="31"/>
      <c r="C94" s="32"/>
      <c r="D94" s="35" t="s">
        <v>45</v>
      </c>
      <c r="E94" s="36" t="s">
        <v>206</v>
      </c>
      <c r="F94" s="34"/>
      <c r="G94" s="34"/>
      <c r="H94" s="34"/>
      <c r="I94" s="34"/>
      <c r="J94" s="34"/>
      <c r="K94" s="34"/>
      <c r="L94" s="38"/>
    </row>
    <row r="95" spans="1:15" x14ac:dyDescent="0.2">
      <c r="B95" s="31"/>
      <c r="C95" s="32"/>
      <c r="D95" s="35"/>
      <c r="E95" s="36" t="s">
        <v>211</v>
      </c>
      <c r="F95" s="34"/>
      <c r="G95" s="34"/>
      <c r="H95" s="34"/>
      <c r="I95" s="34"/>
      <c r="J95" s="34"/>
      <c r="K95" s="34"/>
      <c r="L95" s="38"/>
    </row>
    <row r="96" spans="1:15" x14ac:dyDescent="0.2">
      <c r="B96" s="31"/>
      <c r="C96" s="32"/>
      <c r="D96" s="35"/>
      <c r="E96" s="36" t="s">
        <v>207</v>
      </c>
      <c r="F96" s="34"/>
      <c r="G96" s="34"/>
      <c r="H96" s="34"/>
      <c r="I96" s="34"/>
      <c r="J96" s="34"/>
      <c r="K96" s="34"/>
      <c r="L96" s="38"/>
    </row>
    <row r="97" spans="1:12" ht="13.5" thickBot="1" x14ac:dyDescent="0.25">
      <c r="B97" s="42"/>
      <c r="C97" s="43"/>
      <c r="D97" s="135" t="s">
        <v>46</v>
      </c>
      <c r="E97" s="212" t="s">
        <v>26</v>
      </c>
      <c r="F97" s="213"/>
      <c r="G97" s="213"/>
      <c r="H97" s="213"/>
      <c r="I97" s="213"/>
      <c r="J97" s="213"/>
      <c r="K97" s="213"/>
      <c r="L97" s="214"/>
    </row>
    <row r="98" spans="1:12" s="3" customFormat="1" ht="6" customHeight="1" x14ac:dyDescent="0.2">
      <c r="A98" s="172"/>
      <c r="B98" s="1"/>
      <c r="C98" s="2"/>
      <c r="D98" s="210"/>
      <c r="E98" s="171"/>
      <c r="F98" s="1"/>
      <c r="G98" s="1"/>
      <c r="H98" s="1"/>
      <c r="I98" s="1"/>
      <c r="J98" s="1"/>
      <c r="K98" s="1"/>
      <c r="L98" s="1"/>
    </row>
    <row r="99" spans="1:12" x14ac:dyDescent="0.2">
      <c r="F99" s="46"/>
      <c r="G99" s="46"/>
      <c r="H99" s="47"/>
      <c r="J99" s="46"/>
      <c r="K99" s="46"/>
      <c r="L99" s="47"/>
    </row>
    <row r="100" spans="1:12" x14ac:dyDescent="0.2">
      <c r="F100" s="46"/>
      <c r="G100" s="46"/>
      <c r="H100" s="47"/>
      <c r="J100" s="46"/>
      <c r="K100" s="46"/>
      <c r="L100" s="47"/>
    </row>
    <row r="103" spans="1:12" ht="15" x14ac:dyDescent="0.25">
      <c r="A103" s="173"/>
      <c r="E103"/>
    </row>
    <row r="105" spans="1:12" x14ac:dyDescent="0.2">
      <c r="A105" s="173"/>
    </row>
    <row r="113" spans="1:1" x14ac:dyDescent="0.2">
      <c r="A113" s="173"/>
    </row>
    <row r="115" spans="1:1" x14ac:dyDescent="0.2">
      <c r="A115" s="173"/>
    </row>
    <row r="116" spans="1:1" x14ac:dyDescent="0.2">
      <c r="A116" s="173"/>
    </row>
  </sheetData>
  <protectedRanges>
    <protectedRange sqref="N38 L1:L76 L80:L1048576" name="Range1"/>
    <protectedRange sqref="L77:L79 K78 G78:H78" name="Range1_1"/>
  </protectedRanges>
  <pageMargins left="0.7" right="0.7" top="0.75" bottom="0.75" header="0.3" footer="0.3"/>
  <pageSetup scale="52" orientation="portrait" r:id="rId1"/>
  <ignoredErrors>
    <ignoredError sqref="D87:D88 D90:D92 D94 D97" numberStoredAsText="1"/>
    <ignoredError sqref="G42:I42 J4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509B3-B4E2-41B6-8B40-C5C8D0043CA4}">
  <sheetPr>
    <pageSetUpPr fitToPage="1"/>
  </sheetPr>
  <dimension ref="A1:R65"/>
  <sheetViews>
    <sheetView showGridLines="0" zoomScaleNormal="100" zoomScaleSheetLayoutView="100" workbookViewId="0">
      <pane xSplit="5" ySplit="3" topLeftCell="F4" activePane="bottomRight" state="frozen"/>
      <selection activeCell="O97" sqref="O97"/>
      <selection pane="topRight" activeCell="O97" sqref="O97"/>
      <selection pane="bottomLeft" activeCell="O97" sqref="O97"/>
      <selection pane="bottomRight" activeCell="B2" sqref="B2"/>
    </sheetView>
  </sheetViews>
  <sheetFormatPr defaultColWidth="9.140625" defaultRowHeight="12.75" x14ac:dyDescent="0.2"/>
  <cols>
    <col min="1" max="1" width="2.28515625" style="172" customWidth="1"/>
    <col min="2" max="2" width="4.7109375" style="1" customWidth="1"/>
    <col min="3" max="3" width="33.85546875" style="2" bestFit="1"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16" width="9.140625" style="1"/>
    <col min="17" max="17" width="9.140625" style="1" customWidth="1"/>
    <col min="18" max="16384" width="9.140625" style="1"/>
  </cols>
  <sheetData>
    <row r="1" spans="1:18" ht="7.5" customHeight="1" thickBot="1" x14ac:dyDescent="0.25">
      <c r="M1" s="1"/>
    </row>
    <row r="2" spans="1:18" x14ac:dyDescent="0.2">
      <c r="B2" s="4" t="s">
        <v>48</v>
      </c>
      <c r="C2" s="40"/>
      <c r="D2" s="40"/>
      <c r="E2" s="5"/>
      <c r="F2" s="5"/>
      <c r="G2" s="5"/>
      <c r="H2" s="6"/>
      <c r="I2" s="91"/>
      <c r="J2" s="5"/>
      <c r="K2" s="5"/>
      <c r="L2" s="6"/>
    </row>
    <row r="3" spans="1:18" x14ac:dyDescent="0.2">
      <c r="B3" s="31"/>
      <c r="C3" s="7"/>
      <c r="D3" s="3" t="s">
        <v>1</v>
      </c>
      <c r="E3" s="8"/>
      <c r="F3" s="9" t="s">
        <v>150</v>
      </c>
      <c r="G3" s="9" t="s">
        <v>149</v>
      </c>
      <c r="H3" s="10" t="s">
        <v>148</v>
      </c>
      <c r="I3" s="93"/>
      <c r="J3" s="9" t="s">
        <v>2</v>
      </c>
      <c r="K3" s="9" t="s">
        <v>3</v>
      </c>
      <c r="L3" s="10" t="s">
        <v>181</v>
      </c>
    </row>
    <row r="4" spans="1:18" s="3" customFormat="1" x14ac:dyDescent="0.2">
      <c r="A4" s="172"/>
      <c r="B4" s="31"/>
      <c r="C4" s="7"/>
      <c r="D4" s="105" t="s">
        <v>4</v>
      </c>
      <c r="E4" s="106"/>
      <c r="F4" s="107"/>
      <c r="G4" s="107"/>
      <c r="H4" s="108"/>
      <c r="I4" s="98"/>
      <c r="J4" s="107"/>
      <c r="K4" s="107"/>
      <c r="L4" s="108"/>
    </row>
    <row r="5" spans="1:18" ht="15" x14ac:dyDescent="0.2">
      <c r="B5" s="31"/>
      <c r="C5" s="28" t="s">
        <v>37</v>
      </c>
      <c r="D5" s="117" t="s">
        <v>219</v>
      </c>
      <c r="E5" s="117"/>
      <c r="F5" s="119"/>
      <c r="G5" s="119"/>
      <c r="H5" s="120"/>
      <c r="I5" s="98"/>
      <c r="J5" s="119"/>
      <c r="K5" s="119"/>
      <c r="L5" s="120"/>
    </row>
    <row r="6" spans="1:18" x14ac:dyDescent="0.2">
      <c r="A6" s="173"/>
      <c r="B6" s="31"/>
      <c r="C6" s="1"/>
      <c r="D6" s="8" t="s">
        <v>6</v>
      </c>
      <c r="E6" s="8"/>
      <c r="F6" s="18">
        <v>273</v>
      </c>
      <c r="G6" s="18">
        <v>247</v>
      </c>
      <c r="H6" s="19">
        <v>342</v>
      </c>
      <c r="I6" s="98"/>
      <c r="J6" s="18">
        <v>521</v>
      </c>
      <c r="K6" s="18">
        <v>519</v>
      </c>
      <c r="L6" s="97">
        <v>707</v>
      </c>
      <c r="O6" s="88"/>
      <c r="P6" s="88"/>
      <c r="Q6" s="88"/>
      <c r="R6" s="88"/>
    </row>
    <row r="7" spans="1:18" x14ac:dyDescent="0.2">
      <c r="A7" s="173"/>
      <c r="B7" s="31"/>
      <c r="C7" s="1"/>
      <c r="D7" s="15" t="s">
        <v>7</v>
      </c>
      <c r="E7" s="8"/>
      <c r="F7" s="76">
        <v>0.36</v>
      </c>
      <c r="G7" s="76">
        <f>G6/F6-1</f>
        <v>-9.5238095238095233E-2</v>
      </c>
      <c r="H7" s="76">
        <f>H6/G6-1</f>
        <v>0.38461538461538458</v>
      </c>
      <c r="I7" s="98"/>
      <c r="J7" s="76">
        <v>0.2</v>
      </c>
      <c r="K7" s="76">
        <f>K6/J6-1</f>
        <v>-3.8387715930902067E-3</v>
      </c>
      <c r="L7" s="77">
        <f>L6/K6-1</f>
        <v>0.36223506743737954</v>
      </c>
      <c r="Q7" s="89"/>
      <c r="R7" s="89"/>
    </row>
    <row r="8" spans="1:18" x14ac:dyDescent="0.2">
      <c r="A8" s="173"/>
      <c r="B8" s="31"/>
      <c r="C8" s="1"/>
      <c r="D8" s="15" t="s">
        <v>8</v>
      </c>
      <c r="E8" s="8"/>
      <c r="F8" s="76">
        <v>0.25</v>
      </c>
      <c r="G8" s="76">
        <v>0.19</v>
      </c>
      <c r="H8" s="77">
        <v>0.32</v>
      </c>
      <c r="I8" s="98"/>
      <c r="J8" s="76">
        <v>0.22</v>
      </c>
      <c r="K8" s="76">
        <v>0.21</v>
      </c>
      <c r="L8" s="193">
        <v>0.27</v>
      </c>
    </row>
    <row r="9" spans="1:18" x14ac:dyDescent="0.2">
      <c r="A9" s="173"/>
      <c r="B9" s="31"/>
      <c r="C9" s="1"/>
      <c r="D9" s="8" t="s">
        <v>11</v>
      </c>
      <c r="E9" s="8"/>
      <c r="F9" s="17">
        <v>51</v>
      </c>
      <c r="G9" s="17">
        <v>38</v>
      </c>
      <c r="H9" s="27">
        <v>94</v>
      </c>
      <c r="I9" s="98"/>
      <c r="J9" s="17">
        <v>65</v>
      </c>
      <c r="K9" s="17">
        <v>56</v>
      </c>
      <c r="L9" s="97">
        <v>172</v>
      </c>
      <c r="O9" s="88"/>
      <c r="P9" s="88"/>
      <c r="Q9" s="88"/>
      <c r="R9" s="88"/>
    </row>
    <row r="10" spans="1:18" x14ac:dyDescent="0.2">
      <c r="B10" s="31"/>
      <c r="C10" s="1"/>
      <c r="D10" s="15" t="s">
        <v>12</v>
      </c>
      <c r="E10" s="8"/>
      <c r="F10" s="76">
        <f t="shared" ref="F10:J10" si="0">F9/F6</f>
        <v>0.18681318681318682</v>
      </c>
      <c r="G10" s="76">
        <f t="shared" si="0"/>
        <v>0.15384615384615385</v>
      </c>
      <c r="H10" s="76">
        <f t="shared" si="0"/>
        <v>0.27485380116959063</v>
      </c>
      <c r="I10" s="98"/>
      <c r="J10" s="76">
        <f t="shared" si="0"/>
        <v>0.12476007677543186</v>
      </c>
      <c r="K10" s="76">
        <f t="shared" ref="K10" si="1">K9/K6</f>
        <v>0.10789980732177264</v>
      </c>
      <c r="L10" s="103">
        <f>L9/L6</f>
        <v>0.24328147100424327</v>
      </c>
      <c r="O10" s="76"/>
      <c r="P10" s="76"/>
      <c r="Q10" s="76"/>
      <c r="R10" s="76"/>
    </row>
    <row r="11" spans="1:18" x14ac:dyDescent="0.2">
      <c r="B11" s="31"/>
      <c r="C11" s="1"/>
      <c r="D11" s="15"/>
      <c r="E11" s="8"/>
      <c r="F11" s="16"/>
      <c r="G11" s="16"/>
      <c r="H11" s="21"/>
      <c r="I11" s="98"/>
      <c r="J11" s="16"/>
      <c r="K11" s="16"/>
      <c r="L11" s="21"/>
    </row>
    <row r="12" spans="1:18" x14ac:dyDescent="0.2">
      <c r="B12" s="31"/>
      <c r="C12" s="1"/>
      <c r="D12" s="114" t="s">
        <v>49</v>
      </c>
      <c r="E12" s="11"/>
      <c r="F12" s="12"/>
      <c r="G12" s="12"/>
      <c r="H12" s="14"/>
      <c r="I12" s="98"/>
      <c r="J12" s="12"/>
      <c r="K12" s="12"/>
      <c r="L12" s="14"/>
    </row>
    <row r="13" spans="1:18" x14ac:dyDescent="0.2">
      <c r="B13" s="31"/>
      <c r="C13" s="1"/>
      <c r="D13" s="114" t="s">
        <v>50</v>
      </c>
      <c r="E13" s="11"/>
      <c r="F13" s="12"/>
      <c r="G13" s="12"/>
      <c r="H13" s="14"/>
      <c r="I13" s="98"/>
      <c r="J13" s="12"/>
      <c r="K13" s="12"/>
      <c r="L13" s="14"/>
    </row>
    <row r="14" spans="1:18" ht="15" x14ac:dyDescent="0.2">
      <c r="B14" s="31"/>
      <c r="C14" s="1"/>
      <c r="D14" s="116" t="s">
        <v>220</v>
      </c>
      <c r="E14" s="8"/>
      <c r="F14" s="26">
        <v>0.06</v>
      </c>
      <c r="G14" s="26">
        <v>0.02</v>
      </c>
      <c r="H14" s="79">
        <v>0.06</v>
      </c>
      <c r="I14" s="98"/>
      <c r="J14" s="26">
        <v>5.5477335408740558E-2</v>
      </c>
      <c r="K14" s="26">
        <v>3.4234205740858226E-2</v>
      </c>
      <c r="L14" s="194">
        <v>0.05</v>
      </c>
    </row>
    <row r="15" spans="1:18" ht="15" x14ac:dyDescent="0.2">
      <c r="B15" s="31"/>
      <c r="C15" s="1"/>
      <c r="D15" s="116" t="s">
        <v>221</v>
      </c>
      <c r="E15" s="8"/>
      <c r="F15" s="26">
        <v>0.15</v>
      </c>
      <c r="G15" s="26">
        <v>-0.03</v>
      </c>
      <c r="H15" s="21">
        <v>0.1</v>
      </c>
      <c r="I15" s="98"/>
      <c r="J15" s="26">
        <v>3.8216802002222217E-2</v>
      </c>
      <c r="K15" s="26">
        <v>5.9247473672288109E-3</v>
      </c>
      <c r="L15" s="194">
        <v>0.1</v>
      </c>
    </row>
    <row r="16" spans="1:18" x14ac:dyDescent="0.2">
      <c r="A16" s="173"/>
      <c r="B16" s="31"/>
      <c r="C16" s="1"/>
      <c r="D16" s="115" t="s">
        <v>6</v>
      </c>
      <c r="E16" s="8"/>
      <c r="F16" s="17">
        <v>218</v>
      </c>
      <c r="G16" s="17">
        <v>210</v>
      </c>
      <c r="H16" s="27">
        <v>294</v>
      </c>
      <c r="I16" s="98"/>
      <c r="J16" s="18">
        <v>432</v>
      </c>
      <c r="K16" s="18">
        <v>441</v>
      </c>
      <c r="L16" s="97">
        <v>610</v>
      </c>
      <c r="O16" s="88"/>
      <c r="P16" s="88"/>
      <c r="Q16" s="88"/>
      <c r="R16" s="88"/>
    </row>
    <row r="17" spans="1:18" x14ac:dyDescent="0.2">
      <c r="B17" s="31"/>
      <c r="C17" s="1"/>
      <c r="D17" s="116" t="s">
        <v>7</v>
      </c>
      <c r="E17" s="8"/>
      <c r="F17" s="16">
        <v>0.4</v>
      </c>
      <c r="G17" s="16">
        <f>G16/F16-1</f>
        <v>-3.669724770642202E-2</v>
      </c>
      <c r="H17" s="16">
        <f>H16/G16-1</f>
        <v>0.39999999999999991</v>
      </c>
      <c r="I17" s="98"/>
      <c r="J17" s="16">
        <v>0.27</v>
      </c>
      <c r="K17" s="16">
        <f>K16/J16-1</f>
        <v>2.0833333333333259E-2</v>
      </c>
      <c r="L17" s="21">
        <f>L16/K16-1</f>
        <v>0.38321995464852598</v>
      </c>
      <c r="Q17" s="89"/>
      <c r="R17" s="89"/>
    </row>
    <row r="18" spans="1:18" x14ac:dyDescent="0.2">
      <c r="A18" s="173"/>
      <c r="B18" s="31"/>
      <c r="C18" s="1"/>
      <c r="D18" s="116" t="s">
        <v>8</v>
      </c>
      <c r="E18" s="8"/>
      <c r="F18" s="16">
        <v>0.3</v>
      </c>
      <c r="G18" s="16">
        <v>0.14000000000000001</v>
      </c>
      <c r="H18" s="21">
        <v>0.32</v>
      </c>
      <c r="I18" s="98"/>
      <c r="J18" s="16">
        <v>0.24</v>
      </c>
      <c r="K18" s="16">
        <v>0.16</v>
      </c>
      <c r="L18" s="193">
        <v>0.3</v>
      </c>
    </row>
    <row r="19" spans="1:18" x14ac:dyDescent="0.2">
      <c r="A19" s="173"/>
      <c r="B19" s="31"/>
      <c r="C19" s="1"/>
      <c r="D19" s="116" t="s">
        <v>51</v>
      </c>
      <c r="E19" s="8"/>
      <c r="F19" s="16">
        <v>0.31</v>
      </c>
      <c r="G19" s="16">
        <v>0.22</v>
      </c>
      <c r="H19" s="21">
        <v>0.27</v>
      </c>
      <c r="I19" s="98"/>
      <c r="J19" s="16">
        <v>0.26</v>
      </c>
      <c r="K19" s="16">
        <v>0.22</v>
      </c>
      <c r="L19" s="193">
        <v>0.25</v>
      </c>
    </row>
    <row r="20" spans="1:18" x14ac:dyDescent="0.2">
      <c r="A20" s="173"/>
      <c r="B20" s="31"/>
      <c r="C20" s="1"/>
      <c r="D20" s="115" t="s">
        <v>11</v>
      </c>
      <c r="E20" s="8"/>
      <c r="F20" s="18">
        <v>54</v>
      </c>
      <c r="G20" s="18">
        <v>38</v>
      </c>
      <c r="H20" s="19">
        <v>103</v>
      </c>
      <c r="I20" s="98"/>
      <c r="J20" s="18">
        <v>71</v>
      </c>
      <c r="K20" s="18">
        <v>68</v>
      </c>
      <c r="L20" s="97">
        <v>176</v>
      </c>
      <c r="O20" s="88"/>
      <c r="P20" s="88"/>
      <c r="Q20" s="88"/>
      <c r="R20" s="88"/>
    </row>
    <row r="21" spans="1:18" x14ac:dyDescent="0.2">
      <c r="A21" s="173"/>
      <c r="B21" s="31"/>
      <c r="C21" s="1"/>
      <c r="D21" s="116" t="s">
        <v>12</v>
      </c>
      <c r="E21" s="8"/>
      <c r="F21" s="16">
        <v>0.25</v>
      </c>
      <c r="G21" s="16">
        <f>G20/G16</f>
        <v>0.18095238095238095</v>
      </c>
      <c r="H21" s="16">
        <f>H20/H16</f>
        <v>0.35034013605442177</v>
      </c>
      <c r="I21" s="98"/>
      <c r="J21" s="16">
        <v>0.16</v>
      </c>
      <c r="K21" s="16">
        <f>K20/K16</f>
        <v>0.15419501133786848</v>
      </c>
      <c r="L21" s="21">
        <f>L20/L16</f>
        <v>0.28852459016393445</v>
      </c>
      <c r="O21" s="76"/>
      <c r="P21" s="76"/>
      <c r="Q21" s="76"/>
      <c r="R21" s="76"/>
    </row>
    <row r="22" spans="1:18" x14ac:dyDescent="0.2">
      <c r="B22" s="31"/>
      <c r="C22" s="1"/>
      <c r="D22" s="116" t="s">
        <v>52</v>
      </c>
      <c r="E22" s="8"/>
      <c r="F22" s="16">
        <v>0.25</v>
      </c>
      <c r="G22" s="16">
        <v>0.23</v>
      </c>
      <c r="H22" s="21">
        <v>0.36</v>
      </c>
      <c r="I22" s="98"/>
      <c r="J22" s="16">
        <v>0.17</v>
      </c>
      <c r="K22" s="16">
        <v>0.21</v>
      </c>
      <c r="L22" s="21">
        <v>0.32</v>
      </c>
    </row>
    <row r="23" spans="1:18" x14ac:dyDescent="0.2">
      <c r="B23" s="31"/>
      <c r="C23" s="1"/>
      <c r="D23" s="116"/>
      <c r="E23" s="8"/>
      <c r="F23" s="16"/>
      <c r="G23" s="16"/>
      <c r="H23" s="21"/>
      <c r="I23" s="98"/>
      <c r="J23" s="16"/>
      <c r="K23" s="16"/>
      <c r="L23" s="21"/>
    </row>
    <row r="24" spans="1:18" ht="15" x14ac:dyDescent="0.2">
      <c r="B24" s="31"/>
      <c r="C24" s="28" t="s">
        <v>53</v>
      </c>
      <c r="D24" s="114" t="s">
        <v>223</v>
      </c>
      <c r="E24" s="11"/>
      <c r="F24" s="12"/>
      <c r="G24" s="12"/>
      <c r="H24" s="14"/>
      <c r="I24" s="98"/>
      <c r="J24" s="12"/>
      <c r="K24" s="12"/>
      <c r="L24" s="14"/>
    </row>
    <row r="25" spans="1:18" x14ac:dyDescent="0.2">
      <c r="B25" s="31"/>
      <c r="C25" s="1"/>
      <c r="D25" s="116" t="s">
        <v>157</v>
      </c>
      <c r="E25" s="8"/>
      <c r="F25" s="169">
        <v>0.495</v>
      </c>
      <c r="G25" s="169">
        <v>0.495</v>
      </c>
      <c r="H25" s="169">
        <v>0.495</v>
      </c>
      <c r="I25" s="101"/>
      <c r="J25" s="169">
        <v>0.495</v>
      </c>
      <c r="K25" s="169">
        <v>0.495</v>
      </c>
      <c r="L25" s="209">
        <v>0.495</v>
      </c>
    </row>
    <row r="26" spans="1:18" x14ac:dyDescent="0.2">
      <c r="B26" s="31"/>
      <c r="C26" s="1"/>
      <c r="D26" s="116" t="s">
        <v>175</v>
      </c>
      <c r="E26" s="8"/>
      <c r="F26" s="16">
        <v>-0.05</v>
      </c>
      <c r="G26" s="16">
        <v>-0.08</v>
      </c>
      <c r="H26" s="16">
        <v>-0.02</v>
      </c>
      <c r="I26" s="98"/>
      <c r="J26" s="16">
        <v>-7.2860775466820349E-2</v>
      </c>
      <c r="K26" s="16">
        <v>-3.2602364472558931E-2</v>
      </c>
      <c r="L26" s="21">
        <v>-0.05</v>
      </c>
    </row>
    <row r="27" spans="1:18" x14ac:dyDescent="0.2">
      <c r="A27" s="173"/>
      <c r="B27" s="31"/>
      <c r="C27" s="1"/>
      <c r="D27" s="116" t="s">
        <v>176</v>
      </c>
      <c r="E27" s="8"/>
      <c r="F27" s="16">
        <v>0.6</v>
      </c>
      <c r="G27" s="16">
        <v>0.02</v>
      </c>
      <c r="H27" s="21">
        <v>-0.01</v>
      </c>
      <c r="I27" s="98"/>
      <c r="J27" s="16">
        <v>0.49807350427741559</v>
      </c>
      <c r="K27" s="16">
        <v>-2.1708202717820924E-2</v>
      </c>
      <c r="L27" s="21">
        <v>-0.04</v>
      </c>
    </row>
    <row r="28" spans="1:18" ht="15" x14ac:dyDescent="0.2">
      <c r="A28" s="173"/>
      <c r="B28" s="31"/>
      <c r="C28" s="1"/>
      <c r="D28" s="115" t="s">
        <v>227</v>
      </c>
      <c r="E28" s="8"/>
      <c r="F28" s="17">
        <v>386</v>
      </c>
      <c r="G28" s="17">
        <v>443</v>
      </c>
      <c r="H28" s="27">
        <v>453</v>
      </c>
      <c r="I28" s="98"/>
      <c r="J28" s="17">
        <v>798</v>
      </c>
      <c r="K28" s="17">
        <v>880</v>
      </c>
      <c r="L28" s="195">
        <v>887</v>
      </c>
      <c r="O28" s="88"/>
      <c r="P28" s="88"/>
      <c r="Q28" s="88"/>
      <c r="R28" s="88"/>
    </row>
    <row r="29" spans="1:18" x14ac:dyDescent="0.2">
      <c r="A29" s="173"/>
      <c r="B29" s="31"/>
      <c r="C29" s="1"/>
      <c r="D29" s="116" t="s">
        <v>8</v>
      </c>
      <c r="E29" s="8"/>
      <c r="F29" s="16">
        <v>1.31</v>
      </c>
      <c r="G29" s="16">
        <f>G28/F28-1</f>
        <v>0.1476683937823835</v>
      </c>
      <c r="H29" s="16">
        <f>H28/G28-1</f>
        <v>2.257336343115135E-2</v>
      </c>
      <c r="I29" s="98"/>
      <c r="J29" s="16">
        <v>0.65</v>
      </c>
      <c r="K29" s="16">
        <f>K28/J28-1</f>
        <v>0.10275689223057638</v>
      </c>
      <c r="L29" s="196">
        <v>0.01</v>
      </c>
      <c r="Q29" s="89"/>
      <c r="R29" s="89"/>
    </row>
    <row r="30" spans="1:18" ht="15" x14ac:dyDescent="0.2">
      <c r="A30" s="173"/>
      <c r="B30" s="31"/>
      <c r="C30" s="1"/>
      <c r="D30" s="115" t="s">
        <v>228</v>
      </c>
      <c r="E30" s="8"/>
      <c r="F30" s="17">
        <v>88</v>
      </c>
      <c r="G30" s="17">
        <v>51</v>
      </c>
      <c r="H30" s="27">
        <v>166</v>
      </c>
      <c r="I30" s="98"/>
      <c r="J30" s="17">
        <v>48</v>
      </c>
      <c r="K30" s="17">
        <v>136</v>
      </c>
      <c r="L30" s="195">
        <v>243</v>
      </c>
      <c r="O30" s="88"/>
      <c r="P30" s="88"/>
      <c r="Q30" s="88"/>
      <c r="R30" s="88"/>
    </row>
    <row r="31" spans="1:18" x14ac:dyDescent="0.2">
      <c r="A31" s="173"/>
      <c r="B31" s="31"/>
      <c r="C31" s="1"/>
      <c r="D31" s="116" t="s">
        <v>12</v>
      </c>
      <c r="E31" s="8"/>
      <c r="F31" s="16">
        <f>F30/F28</f>
        <v>0.22797927461139897</v>
      </c>
      <c r="G31" s="16">
        <f>G30/G28</f>
        <v>0.11512415349887133</v>
      </c>
      <c r="H31" s="16">
        <f>H30/H28</f>
        <v>0.36644591611479027</v>
      </c>
      <c r="I31" s="98"/>
      <c r="J31" s="16">
        <f>J30/J28</f>
        <v>6.0150375939849621E-2</v>
      </c>
      <c r="K31" s="16">
        <f>K30/K28</f>
        <v>0.15454545454545454</v>
      </c>
      <c r="L31" s="21">
        <f>L30/L28</f>
        <v>0.27395715896279593</v>
      </c>
      <c r="O31" s="16"/>
      <c r="P31" s="16"/>
      <c r="Q31" s="16"/>
      <c r="R31" s="16"/>
    </row>
    <row r="32" spans="1:18" x14ac:dyDescent="0.2">
      <c r="B32" s="31"/>
      <c r="C32" s="1"/>
      <c r="D32" s="116"/>
      <c r="E32" s="8"/>
      <c r="F32" s="16"/>
      <c r="G32" s="16"/>
      <c r="H32" s="21"/>
      <c r="I32" s="98"/>
      <c r="J32" s="16"/>
      <c r="K32" s="16"/>
      <c r="L32" s="21"/>
      <c r="O32" s="76"/>
      <c r="P32" s="76"/>
      <c r="Q32" s="76"/>
      <c r="R32" s="76"/>
    </row>
    <row r="33" spans="1:18" ht="15" x14ac:dyDescent="0.2">
      <c r="B33" s="31"/>
      <c r="C33" s="28" t="s">
        <v>229</v>
      </c>
      <c r="D33" s="117" t="s">
        <v>219</v>
      </c>
      <c r="E33" s="117"/>
      <c r="F33" s="119"/>
      <c r="G33" s="119"/>
      <c r="H33" s="120"/>
      <c r="I33" s="98"/>
      <c r="J33" s="119"/>
      <c r="K33" s="119"/>
      <c r="L33" s="120"/>
    </row>
    <row r="34" spans="1:18" ht="15" x14ac:dyDescent="0.2">
      <c r="B34" s="31"/>
      <c r="C34" s="1"/>
      <c r="D34" s="8" t="s">
        <v>224</v>
      </c>
      <c r="E34" s="8"/>
      <c r="F34" s="17">
        <v>44.543443166666663</v>
      </c>
      <c r="G34" s="17">
        <v>43.571271666666661</v>
      </c>
      <c r="H34" s="19">
        <v>45</v>
      </c>
      <c r="I34" s="98"/>
      <c r="J34" s="17">
        <v>44.30199521212122</v>
      </c>
      <c r="K34" s="17">
        <v>44.589999999999996</v>
      </c>
      <c r="L34" s="197">
        <v>45</v>
      </c>
      <c r="M34" s="1"/>
    </row>
    <row r="35" spans="1:18" x14ac:dyDescent="0.2">
      <c r="B35" s="31"/>
      <c r="C35" s="1"/>
      <c r="D35" s="15" t="s">
        <v>38</v>
      </c>
      <c r="E35" s="8"/>
      <c r="F35" s="16">
        <v>0.01</v>
      </c>
      <c r="G35" s="16">
        <f>G34/F34-1</f>
        <v>-2.182524364725158E-2</v>
      </c>
      <c r="H35" s="16">
        <f>H34/G34-1</f>
        <v>3.279060442081061E-2</v>
      </c>
      <c r="I35" s="98"/>
      <c r="J35" s="16">
        <v>-0.01</v>
      </c>
      <c r="K35" s="16">
        <f>K34/J34-1</f>
        <v>6.5009439529706281E-3</v>
      </c>
      <c r="L35" s="21">
        <f>L34/K34-1</f>
        <v>9.1948867459072936E-3</v>
      </c>
      <c r="M35" s="1"/>
    </row>
    <row r="36" spans="1:18" ht="15" x14ac:dyDescent="0.2">
      <c r="B36" s="31"/>
      <c r="C36" s="1"/>
      <c r="D36" s="8" t="s">
        <v>225</v>
      </c>
      <c r="E36" s="8"/>
      <c r="F36" s="86">
        <v>1.8712176666666669</v>
      </c>
      <c r="G36" s="86">
        <v>1.8315700000000001</v>
      </c>
      <c r="H36" s="87">
        <v>2</v>
      </c>
      <c r="I36" s="98"/>
      <c r="J36" s="86">
        <v>1.8380328333333331</v>
      </c>
      <c r="K36" s="86">
        <v>1.8395130000000002</v>
      </c>
      <c r="L36" s="198">
        <v>2</v>
      </c>
    </row>
    <row r="37" spans="1:18" x14ac:dyDescent="0.2">
      <c r="B37" s="31"/>
      <c r="C37" s="1"/>
      <c r="D37" s="15" t="s">
        <v>38</v>
      </c>
      <c r="E37" s="8"/>
      <c r="F37" s="16">
        <v>0.17</v>
      </c>
      <c r="G37" s="16">
        <f>G36/F36-1</f>
        <v>-2.1188163928194337E-2</v>
      </c>
      <c r="H37" s="16">
        <f>H36/G36-1</f>
        <v>9.1959357272722198E-2</v>
      </c>
      <c r="I37" s="98"/>
      <c r="J37" s="16">
        <v>0.08</v>
      </c>
      <c r="K37" s="16">
        <f>K36/J36-1</f>
        <v>8.0529936126483292E-4</v>
      </c>
      <c r="L37" s="21">
        <f>L36/K36-1</f>
        <v>8.7244286938988669E-2</v>
      </c>
    </row>
    <row r="38" spans="1:18" ht="15" x14ac:dyDescent="0.2">
      <c r="B38" s="31"/>
      <c r="C38" s="1"/>
      <c r="D38" s="8" t="s">
        <v>226</v>
      </c>
      <c r="E38" s="8"/>
      <c r="F38" s="17">
        <v>70.880376511833333</v>
      </c>
      <c r="G38" s="17">
        <v>71.599046496833324</v>
      </c>
      <c r="H38" s="19">
        <v>78</v>
      </c>
      <c r="I38" s="98"/>
      <c r="J38" s="17">
        <v>72.892541166265161</v>
      </c>
      <c r="K38" s="17">
        <v>73.39</v>
      </c>
      <c r="L38" s="197">
        <v>79</v>
      </c>
      <c r="M38" s="1"/>
    </row>
    <row r="39" spans="1:18" x14ac:dyDescent="0.2">
      <c r="B39" s="31"/>
      <c r="C39" s="1"/>
      <c r="D39" s="15" t="s">
        <v>38</v>
      </c>
      <c r="E39" s="8"/>
      <c r="F39" s="16">
        <v>0.05</v>
      </c>
      <c r="G39" s="16">
        <f>G38/F38-1</f>
        <v>1.0139195365024722E-2</v>
      </c>
      <c r="H39" s="16">
        <f>H38/G38-1</f>
        <v>8.9399982490685481E-2</v>
      </c>
      <c r="I39" s="98"/>
      <c r="J39" s="16">
        <v>0.06</v>
      </c>
      <c r="K39" s="16">
        <f>K38/J38-1</f>
        <v>6.8245505750739177E-3</v>
      </c>
      <c r="L39" s="21">
        <f>L38/K38-1</f>
        <v>7.6440932007085349E-2</v>
      </c>
      <c r="M39" s="1"/>
    </row>
    <row r="40" spans="1:18" x14ac:dyDescent="0.2">
      <c r="A40" s="173"/>
      <c r="B40" s="31"/>
      <c r="C40" s="1"/>
      <c r="D40" s="8" t="s">
        <v>6</v>
      </c>
      <c r="E40" s="8"/>
      <c r="F40" s="17">
        <v>370</v>
      </c>
      <c r="G40" s="17">
        <v>368</v>
      </c>
      <c r="H40" s="27">
        <v>466</v>
      </c>
      <c r="I40" s="98"/>
      <c r="J40" s="17">
        <v>723</v>
      </c>
      <c r="K40" s="17">
        <v>755</v>
      </c>
      <c r="L40" s="27">
        <v>951</v>
      </c>
      <c r="M40" s="1"/>
      <c r="O40" s="88"/>
      <c r="P40" s="88"/>
      <c r="Q40" s="88"/>
      <c r="R40" s="88"/>
    </row>
    <row r="41" spans="1:18" x14ac:dyDescent="0.2">
      <c r="A41" s="173"/>
      <c r="B41" s="31"/>
      <c r="C41" s="1"/>
      <c r="D41" s="15" t="s">
        <v>7</v>
      </c>
      <c r="E41" s="8"/>
      <c r="F41" s="16">
        <v>0.53</v>
      </c>
      <c r="G41" s="16">
        <f>G40/F40-1</f>
        <v>-5.4054054054053502E-3</v>
      </c>
      <c r="H41" s="16">
        <f>H40/G40-1</f>
        <v>0.26630434782608692</v>
      </c>
      <c r="I41" s="98"/>
      <c r="J41" s="16">
        <v>0.3</v>
      </c>
      <c r="K41" s="16">
        <f>K40/J40-1</f>
        <v>4.4260027662517354E-2</v>
      </c>
      <c r="L41" s="21">
        <f>L40/K40-1</f>
        <v>0.25960264900662255</v>
      </c>
      <c r="M41" s="1"/>
      <c r="Q41" s="89"/>
      <c r="R41" s="89"/>
    </row>
    <row r="42" spans="1:18" x14ac:dyDescent="0.2">
      <c r="A42" s="173"/>
      <c r="B42" s="31"/>
      <c r="C42" s="1"/>
      <c r="D42" s="15" t="s">
        <v>8</v>
      </c>
      <c r="E42" s="8"/>
      <c r="F42" s="16">
        <v>0.27</v>
      </c>
      <c r="G42" s="16">
        <v>0.2</v>
      </c>
      <c r="H42" s="21">
        <v>0.23</v>
      </c>
      <c r="I42" s="98"/>
      <c r="J42" s="16">
        <v>0.24</v>
      </c>
      <c r="K42" s="16">
        <v>0.19</v>
      </c>
      <c r="L42" s="194">
        <v>0.19</v>
      </c>
      <c r="M42" s="1"/>
    </row>
    <row r="43" spans="1:18" x14ac:dyDescent="0.2">
      <c r="A43" s="173"/>
      <c r="B43" s="31"/>
      <c r="C43" s="1"/>
      <c r="D43" s="8" t="s">
        <v>11</v>
      </c>
      <c r="E43" s="8"/>
      <c r="F43" s="17">
        <v>49</v>
      </c>
      <c r="G43" s="17">
        <v>33</v>
      </c>
      <c r="H43" s="27">
        <v>110</v>
      </c>
      <c r="I43" s="98"/>
      <c r="J43" s="17">
        <v>37</v>
      </c>
      <c r="K43" s="17">
        <v>47</v>
      </c>
      <c r="L43" s="27">
        <v>187</v>
      </c>
      <c r="O43" s="88"/>
      <c r="P43" s="88"/>
      <c r="Q43" s="88"/>
      <c r="R43" s="88"/>
    </row>
    <row r="44" spans="1:18" ht="13.5" thickBot="1" x14ac:dyDescent="0.25">
      <c r="B44" s="31"/>
      <c r="C44" s="1"/>
      <c r="D44" s="15" t="s">
        <v>12</v>
      </c>
      <c r="E44" s="8"/>
      <c r="F44" s="29">
        <f>F43/F40</f>
        <v>0.13243243243243244</v>
      </c>
      <c r="G44" s="29">
        <f>G43/G40</f>
        <v>8.9673913043478257E-2</v>
      </c>
      <c r="H44" s="29">
        <f>H43/H40</f>
        <v>0.23605150214592274</v>
      </c>
      <c r="I44" s="98"/>
      <c r="J44" s="29">
        <f>J43/J40</f>
        <v>5.1175656984785614E-2</v>
      </c>
      <c r="K44" s="29">
        <f>K43/K40</f>
        <v>6.225165562913907E-2</v>
      </c>
      <c r="L44" s="30">
        <f>L43/L40</f>
        <v>0.19663512092534174</v>
      </c>
      <c r="O44" s="76"/>
      <c r="P44" s="76"/>
      <c r="Q44" s="76"/>
      <c r="R44" s="76"/>
    </row>
    <row r="45" spans="1:18" x14ac:dyDescent="0.2">
      <c r="B45" s="31"/>
      <c r="D45" s="1"/>
      <c r="F45" s="129"/>
      <c r="G45" s="129"/>
      <c r="H45" s="129"/>
      <c r="I45" s="3"/>
      <c r="J45" s="3"/>
      <c r="K45" s="3"/>
      <c r="L45" s="33"/>
    </row>
    <row r="46" spans="1:18" x14ac:dyDescent="0.2">
      <c r="B46" s="31"/>
      <c r="C46" s="32"/>
      <c r="D46" s="34" t="s">
        <v>24</v>
      </c>
      <c r="E46" s="34"/>
      <c r="F46" s="3"/>
      <c r="G46" s="3"/>
      <c r="H46" s="3"/>
      <c r="I46" s="3"/>
      <c r="J46" s="3"/>
      <c r="K46" s="3"/>
      <c r="L46" s="33"/>
    </row>
    <row r="47" spans="1:18" x14ac:dyDescent="0.2">
      <c r="B47" s="31"/>
      <c r="C47" s="32"/>
      <c r="D47" s="35" t="s">
        <v>25</v>
      </c>
      <c r="E47" s="34" t="s">
        <v>168</v>
      </c>
      <c r="F47" s="3"/>
      <c r="G47" s="3"/>
      <c r="H47" s="3"/>
      <c r="I47" s="3"/>
      <c r="J47" s="3"/>
      <c r="K47" s="3"/>
      <c r="L47" s="33"/>
    </row>
    <row r="48" spans="1:18" x14ac:dyDescent="0.2">
      <c r="B48" s="31"/>
      <c r="C48" s="32"/>
      <c r="D48" s="35" t="s">
        <v>27</v>
      </c>
      <c r="E48" s="34" t="s">
        <v>222</v>
      </c>
      <c r="F48" s="78"/>
      <c r="G48" s="78"/>
      <c r="H48" s="78"/>
      <c r="I48" s="78"/>
      <c r="J48" s="78"/>
      <c r="K48" s="78"/>
      <c r="L48" s="37"/>
    </row>
    <row r="49" spans="1:12" x14ac:dyDescent="0.2">
      <c r="B49" s="31"/>
      <c r="C49" s="32"/>
      <c r="D49" s="35" t="s">
        <v>28</v>
      </c>
      <c r="E49" s="36" t="s">
        <v>191</v>
      </c>
      <c r="F49" s="78"/>
      <c r="G49" s="78"/>
      <c r="H49" s="78"/>
      <c r="I49" s="78"/>
      <c r="J49" s="78"/>
      <c r="K49" s="78"/>
      <c r="L49" s="37"/>
    </row>
    <row r="50" spans="1:12" x14ac:dyDescent="0.2">
      <c r="B50" s="31"/>
      <c r="C50" s="32"/>
      <c r="D50" s="35"/>
      <c r="E50" s="36" t="s">
        <v>180</v>
      </c>
      <c r="F50" s="78"/>
      <c r="G50" s="78"/>
      <c r="H50" s="78"/>
      <c r="I50" s="78"/>
      <c r="J50" s="78"/>
      <c r="K50" s="78"/>
      <c r="L50" s="37"/>
    </row>
    <row r="51" spans="1:12" x14ac:dyDescent="0.2">
      <c r="B51" s="31"/>
      <c r="D51" s="35" t="s">
        <v>30</v>
      </c>
      <c r="E51" s="36" t="s">
        <v>54</v>
      </c>
      <c r="L51" s="38"/>
    </row>
    <row r="52" spans="1:12" ht="13.5" thickBot="1" x14ac:dyDescent="0.25">
      <c r="B52" s="42"/>
      <c r="C52" s="43"/>
      <c r="D52" s="44" t="s">
        <v>31</v>
      </c>
      <c r="E52" s="74" t="s">
        <v>26</v>
      </c>
      <c r="F52" s="43"/>
      <c r="G52" s="43"/>
      <c r="H52" s="43"/>
      <c r="I52" s="43"/>
      <c r="J52" s="43"/>
      <c r="K52" s="43"/>
      <c r="L52" s="45"/>
    </row>
    <row r="53" spans="1:12" s="3" customFormat="1" ht="6" customHeight="1" x14ac:dyDescent="0.2">
      <c r="A53" s="172"/>
      <c r="B53" s="1"/>
      <c r="C53" s="2"/>
      <c r="D53" s="2"/>
      <c r="E53" s="1"/>
      <c r="F53" s="1"/>
      <c r="G53" s="1"/>
      <c r="H53" s="1"/>
      <c r="I53" s="1"/>
      <c r="J53" s="1"/>
      <c r="K53" s="1"/>
      <c r="L53" s="1"/>
    </row>
    <row r="54" spans="1:12" x14ac:dyDescent="0.2">
      <c r="F54" s="46"/>
      <c r="G54" s="46"/>
      <c r="H54" s="47"/>
      <c r="J54" s="46"/>
      <c r="K54" s="46"/>
      <c r="L54" s="47"/>
    </row>
    <row r="55" spans="1:12" x14ac:dyDescent="0.2">
      <c r="E55" s="36"/>
      <c r="F55" s="46"/>
      <c r="G55" s="46"/>
      <c r="H55" s="47"/>
      <c r="J55" s="46"/>
      <c r="K55" s="46"/>
      <c r="L55" s="47"/>
    </row>
    <row r="56" spans="1:12" x14ac:dyDescent="0.2">
      <c r="C56" s="1"/>
      <c r="E56" s="39"/>
    </row>
    <row r="61" spans="1:12" x14ac:dyDescent="0.2">
      <c r="A61" s="173"/>
    </row>
    <row r="62" spans="1:12" x14ac:dyDescent="0.2">
      <c r="A62" s="173"/>
      <c r="F62" s="89"/>
      <c r="G62" s="89"/>
      <c r="H62" s="89"/>
    </row>
    <row r="63" spans="1:12" x14ac:dyDescent="0.2">
      <c r="A63" s="173"/>
    </row>
    <row r="64" spans="1:12" x14ac:dyDescent="0.2">
      <c r="A64" s="173"/>
    </row>
    <row r="65" spans="1:1" x14ac:dyDescent="0.2">
      <c r="A65" s="173"/>
    </row>
  </sheetData>
  <protectedRanges>
    <protectedRange sqref="L1:L24 L28:L1048576" name="Range1"/>
    <protectedRange sqref="L26:L27" name="Range1_1"/>
  </protectedRanges>
  <pageMargins left="0.7" right="0.7" top="0.75" bottom="0.75" header="0.3" footer="0.3"/>
  <pageSetup scale="64" orientation="portrait" r:id="rId1"/>
  <ignoredErrors>
    <ignoredError sqref="D51:D52 D47:D4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1969-B0CF-4BAE-9D5C-14D1BD35E125}">
  <sheetPr>
    <pageSetUpPr fitToPage="1"/>
  </sheetPr>
  <dimension ref="A1:R114"/>
  <sheetViews>
    <sheetView showGridLines="0" zoomScaleNormal="100" zoomScaleSheetLayoutView="100" workbookViewId="0">
      <pane xSplit="5" ySplit="3" topLeftCell="F4" activePane="bottomRight" state="frozen"/>
      <selection activeCell="O97" sqref="O97"/>
      <selection pane="topRight" activeCell="O97" sqref="O97"/>
      <selection pane="bottomLeft" activeCell="O97" sqref="O97"/>
      <selection pane="bottomRight" activeCell="B2" sqref="B2"/>
    </sheetView>
  </sheetViews>
  <sheetFormatPr defaultColWidth="9.140625" defaultRowHeight="12.75" x14ac:dyDescent="0.2"/>
  <cols>
    <col min="1" max="1" width="2.28515625" style="172" customWidth="1"/>
    <col min="2" max="2" width="4.7109375" style="1" customWidth="1"/>
    <col min="3" max="3" width="33.85546875" style="2"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16384" width="9.140625" style="1"/>
  </cols>
  <sheetData>
    <row r="1" spans="1:18" ht="7.5" customHeight="1" thickBot="1" x14ac:dyDescent="0.25">
      <c r="M1" s="1"/>
    </row>
    <row r="2" spans="1:18" x14ac:dyDescent="0.2">
      <c r="B2" s="4" t="s">
        <v>14</v>
      </c>
      <c r="C2" s="40"/>
      <c r="D2" s="5"/>
      <c r="E2" s="6"/>
      <c r="F2" s="5"/>
      <c r="G2" s="5"/>
      <c r="H2" s="6"/>
      <c r="I2" s="91"/>
      <c r="J2" s="5"/>
      <c r="K2" s="5"/>
      <c r="L2" s="6"/>
    </row>
    <row r="3" spans="1:18" x14ac:dyDescent="0.2">
      <c r="B3" s="31"/>
      <c r="C3" s="7"/>
      <c r="D3" s="3" t="s">
        <v>1</v>
      </c>
      <c r="E3" s="109"/>
      <c r="F3" s="9" t="s">
        <v>150</v>
      </c>
      <c r="G3" s="9" t="s">
        <v>149</v>
      </c>
      <c r="H3" s="10" t="s">
        <v>148</v>
      </c>
      <c r="I3" s="93"/>
      <c r="J3" s="9" t="s">
        <v>2</v>
      </c>
      <c r="K3" s="9" t="s">
        <v>3</v>
      </c>
      <c r="L3" s="10" t="s">
        <v>181</v>
      </c>
    </row>
    <row r="4" spans="1:18" s="3" customFormat="1" x14ac:dyDescent="0.2">
      <c r="A4" s="172"/>
      <c r="B4" s="31"/>
      <c r="C4" s="7"/>
      <c r="D4" s="105" t="s">
        <v>4</v>
      </c>
      <c r="E4" s="106"/>
      <c r="F4" s="107"/>
      <c r="G4" s="107"/>
      <c r="H4" s="108"/>
      <c r="I4" s="128"/>
      <c r="J4" s="107"/>
      <c r="K4" s="107"/>
      <c r="L4" s="108"/>
    </row>
    <row r="5" spans="1:18" ht="15" x14ac:dyDescent="0.2">
      <c r="B5" s="31"/>
      <c r="C5" s="28" t="s">
        <v>37</v>
      </c>
      <c r="D5" s="117" t="s">
        <v>55</v>
      </c>
      <c r="E5" s="130"/>
      <c r="F5" s="119"/>
      <c r="G5" s="119"/>
      <c r="H5" s="120"/>
      <c r="I5" s="13"/>
      <c r="J5" s="119"/>
      <c r="K5" s="119"/>
      <c r="L5" s="120"/>
    </row>
    <row r="6" spans="1:18" x14ac:dyDescent="0.2">
      <c r="A6" s="173"/>
      <c r="B6" s="31"/>
      <c r="C6" s="1"/>
      <c r="D6" s="8" t="s">
        <v>6</v>
      </c>
      <c r="E6" s="109"/>
      <c r="F6" s="18">
        <v>309</v>
      </c>
      <c r="G6" s="18">
        <v>412</v>
      </c>
      <c r="H6" s="19">
        <v>497</v>
      </c>
      <c r="I6" s="102"/>
      <c r="J6" s="18">
        <v>686</v>
      </c>
      <c r="K6" s="18">
        <v>903</v>
      </c>
      <c r="L6" s="97">
        <v>1106</v>
      </c>
      <c r="O6" s="88"/>
      <c r="P6" s="88"/>
      <c r="Q6" s="88"/>
      <c r="R6" s="88"/>
    </row>
    <row r="7" spans="1:18" x14ac:dyDescent="0.2">
      <c r="A7" s="173"/>
      <c r="B7" s="31"/>
      <c r="C7" s="1"/>
      <c r="D7" s="15" t="s">
        <v>7</v>
      </c>
      <c r="E7" s="109"/>
      <c r="F7" s="76">
        <v>0.37</v>
      </c>
      <c r="G7" s="76">
        <f t="shared" ref="G7:H7" si="0">G6/F6-1</f>
        <v>0.33333333333333326</v>
      </c>
      <c r="H7" s="76">
        <f t="shared" si="0"/>
        <v>0.2063106796116505</v>
      </c>
      <c r="I7" s="98"/>
      <c r="J7" s="76">
        <v>0.33</v>
      </c>
      <c r="K7" s="76">
        <f>K6/J6-1</f>
        <v>0.31632653061224492</v>
      </c>
      <c r="L7" s="77">
        <f>L6/K6-1</f>
        <v>0.22480620155038755</v>
      </c>
      <c r="Q7" s="89"/>
      <c r="R7" s="89"/>
    </row>
    <row r="8" spans="1:18" x14ac:dyDescent="0.2">
      <c r="A8" s="173"/>
      <c r="B8" s="31"/>
      <c r="C8" s="1"/>
      <c r="D8" s="15" t="s">
        <v>8</v>
      </c>
      <c r="E8" s="109"/>
      <c r="F8" s="76">
        <v>0.4</v>
      </c>
      <c r="G8" s="76">
        <v>0.56999999999999995</v>
      </c>
      <c r="H8" s="77">
        <v>0.32</v>
      </c>
      <c r="I8" s="100"/>
      <c r="J8" s="76">
        <v>0.41</v>
      </c>
      <c r="K8" s="76">
        <v>0.52</v>
      </c>
      <c r="L8" s="193">
        <v>0.38</v>
      </c>
    </row>
    <row r="9" spans="1:18" x14ac:dyDescent="0.2">
      <c r="A9" s="173"/>
      <c r="B9" s="31"/>
      <c r="C9" s="1"/>
      <c r="D9" s="8" t="s">
        <v>11</v>
      </c>
      <c r="E9" s="109"/>
      <c r="F9" s="18">
        <v>-27</v>
      </c>
      <c r="G9" s="18">
        <v>-80</v>
      </c>
      <c r="H9" s="19">
        <v>-22</v>
      </c>
      <c r="I9" s="102"/>
      <c r="J9" s="18">
        <v>-46</v>
      </c>
      <c r="K9" s="18">
        <v>-83</v>
      </c>
      <c r="L9" s="97">
        <v>-31</v>
      </c>
      <c r="M9" s="1"/>
      <c r="N9" s="88"/>
      <c r="O9" s="88"/>
      <c r="P9" s="88"/>
      <c r="Q9" s="88"/>
      <c r="R9" s="88"/>
    </row>
    <row r="10" spans="1:18" x14ac:dyDescent="0.2">
      <c r="B10" s="31"/>
      <c r="C10" s="1"/>
      <c r="D10" s="15" t="s">
        <v>12</v>
      </c>
      <c r="E10" s="109"/>
      <c r="F10" s="76">
        <f t="shared" ref="F10:J10" si="1">F9/F6</f>
        <v>-8.7378640776699032E-2</v>
      </c>
      <c r="G10" s="76">
        <f t="shared" si="1"/>
        <v>-0.1941747572815534</v>
      </c>
      <c r="H10" s="76">
        <f t="shared" si="1"/>
        <v>-4.4265593561368208E-2</v>
      </c>
      <c r="I10" s="98"/>
      <c r="J10" s="76">
        <f t="shared" si="1"/>
        <v>-6.7055393586005832E-2</v>
      </c>
      <c r="K10" s="76">
        <f t="shared" ref="K10" si="2">K9/K6</f>
        <v>-9.1915836101882614E-2</v>
      </c>
      <c r="L10" s="103">
        <f>L9/L6</f>
        <v>-2.8028933092224231E-2</v>
      </c>
      <c r="N10" s="76"/>
      <c r="O10" s="76"/>
      <c r="P10" s="76"/>
      <c r="Q10" s="76"/>
      <c r="R10" s="76"/>
    </row>
    <row r="11" spans="1:18" x14ac:dyDescent="0.2">
      <c r="B11" s="31"/>
      <c r="C11" s="1"/>
      <c r="D11" s="15"/>
      <c r="E11" s="109"/>
      <c r="F11" s="16"/>
      <c r="G11" s="16"/>
      <c r="H11" s="21"/>
      <c r="I11" s="98"/>
      <c r="J11" s="16"/>
      <c r="K11" s="16"/>
      <c r="L11" s="21"/>
    </row>
    <row r="12" spans="1:18" ht="15" x14ac:dyDescent="0.2">
      <c r="B12" s="31"/>
      <c r="D12" s="114" t="s">
        <v>56</v>
      </c>
      <c r="E12" s="131"/>
      <c r="F12" s="12"/>
      <c r="G12" s="12"/>
      <c r="H12" s="14"/>
      <c r="I12" s="98"/>
      <c r="J12" s="12"/>
      <c r="K12" s="12"/>
      <c r="L12" s="14"/>
    </row>
    <row r="13" spans="1:18" x14ac:dyDescent="0.2">
      <c r="B13" s="31"/>
      <c r="C13" s="1"/>
      <c r="D13" s="115" t="s">
        <v>57</v>
      </c>
      <c r="E13" s="109"/>
      <c r="F13" s="17">
        <f>F26+F38</f>
        <v>35.269999999999996</v>
      </c>
      <c r="G13" s="17">
        <f>G26+G38</f>
        <v>46.45</v>
      </c>
      <c r="H13" s="27">
        <f>H26+H38</f>
        <v>54.730000000000004</v>
      </c>
      <c r="I13" s="98"/>
      <c r="J13" s="17">
        <f>J26+J38</f>
        <v>78.490000000000009</v>
      </c>
      <c r="K13" s="17">
        <f>K26+K38</f>
        <v>97.53</v>
      </c>
      <c r="L13" s="27">
        <f>L26+L38</f>
        <v>119</v>
      </c>
      <c r="M13" s="1"/>
      <c r="O13" s="88"/>
      <c r="P13" s="88"/>
      <c r="Q13" s="88"/>
      <c r="R13" s="88"/>
    </row>
    <row r="14" spans="1:18" x14ac:dyDescent="0.2">
      <c r="B14" s="31"/>
      <c r="C14" s="1"/>
      <c r="D14" s="116" t="s">
        <v>7</v>
      </c>
      <c r="E14" s="109"/>
      <c r="F14" s="16">
        <v>0.49</v>
      </c>
      <c r="G14" s="16">
        <f>G13/F13-1</f>
        <v>0.316983271902467</v>
      </c>
      <c r="H14" s="16">
        <f>H13/G13-1</f>
        <v>0.17825618945102262</v>
      </c>
      <c r="I14" s="98"/>
      <c r="J14" s="16">
        <v>0.43</v>
      </c>
      <c r="K14" s="16">
        <f>K13/J13-1</f>
        <v>0.24257867244234932</v>
      </c>
      <c r="L14" s="21">
        <f>L13/K13-1</f>
        <v>0.22013739362247509</v>
      </c>
      <c r="M14" s="1"/>
      <c r="O14" s="89"/>
      <c r="P14" s="89"/>
      <c r="Q14" s="89"/>
      <c r="R14" s="89"/>
    </row>
    <row r="15" spans="1:18" x14ac:dyDescent="0.2">
      <c r="B15" s="31"/>
      <c r="C15" s="1"/>
      <c r="D15" s="116" t="s">
        <v>8</v>
      </c>
      <c r="E15" s="109"/>
      <c r="F15" s="16">
        <v>0.48</v>
      </c>
      <c r="G15" s="16">
        <v>0.49</v>
      </c>
      <c r="H15" s="21">
        <v>0.2</v>
      </c>
      <c r="I15" s="98"/>
      <c r="J15" s="16">
        <v>0.47</v>
      </c>
      <c r="K15" s="16">
        <v>0.39</v>
      </c>
      <c r="L15" s="21">
        <v>0.25</v>
      </c>
      <c r="M15" s="1"/>
    </row>
    <row r="16" spans="1:18" ht="15" x14ac:dyDescent="0.2">
      <c r="B16" s="31"/>
      <c r="C16" s="1"/>
      <c r="D16" s="115" t="s">
        <v>58</v>
      </c>
      <c r="E16" s="109"/>
      <c r="F16" s="17">
        <f>F29+F41</f>
        <v>1074.54</v>
      </c>
      <c r="G16" s="17">
        <f>G29+G41</f>
        <v>1256.07</v>
      </c>
      <c r="H16" s="27">
        <f>H29+H41</f>
        <v>1447.78</v>
      </c>
      <c r="I16" s="98"/>
      <c r="J16" s="17">
        <f>J29+J41</f>
        <v>2257.4</v>
      </c>
      <c r="K16" s="17">
        <f>K29+K41</f>
        <v>2675.5</v>
      </c>
      <c r="L16" s="27">
        <f>L29+L41</f>
        <v>3118.7</v>
      </c>
      <c r="O16" s="88"/>
      <c r="P16" s="88"/>
      <c r="Q16" s="88"/>
      <c r="R16" s="88"/>
    </row>
    <row r="17" spans="1:18" x14ac:dyDescent="0.2">
      <c r="B17" s="31"/>
      <c r="C17" s="1"/>
      <c r="D17" s="116" t="s">
        <v>38</v>
      </c>
      <c r="E17" s="109"/>
      <c r="F17" s="16">
        <v>0.45</v>
      </c>
      <c r="G17" s="16">
        <f>G16/F16-1</f>
        <v>0.16893740577363325</v>
      </c>
      <c r="H17" s="16">
        <f>H16/G16-1</f>
        <v>0.15262684404531601</v>
      </c>
      <c r="I17" s="98"/>
      <c r="J17" s="16">
        <v>0.36</v>
      </c>
      <c r="K17" s="16">
        <f>K16/J16-1</f>
        <v>0.1852130769912288</v>
      </c>
      <c r="L17" s="21">
        <f>L16/K16-1</f>
        <v>0.16565128013455421</v>
      </c>
      <c r="M17" s="1"/>
      <c r="Q17" s="89"/>
      <c r="R17" s="89"/>
    </row>
    <row r="18" spans="1:18" x14ac:dyDescent="0.2">
      <c r="B18" s="31"/>
      <c r="C18" s="1"/>
      <c r="D18" s="116" t="s">
        <v>59</v>
      </c>
      <c r="E18" s="109"/>
      <c r="F18" s="16">
        <v>0.45</v>
      </c>
      <c r="G18" s="16">
        <v>0.17</v>
      </c>
      <c r="H18" s="21">
        <v>0.15</v>
      </c>
      <c r="I18" s="98"/>
      <c r="J18" s="16">
        <v>0.36</v>
      </c>
      <c r="K18" s="16">
        <v>0.19</v>
      </c>
      <c r="L18" s="21">
        <v>0.17</v>
      </c>
    </row>
    <row r="19" spans="1:18" ht="12.75" customHeight="1" x14ac:dyDescent="0.2">
      <c r="A19" s="173"/>
      <c r="B19" s="31"/>
      <c r="C19" s="1"/>
      <c r="D19" s="115" t="s">
        <v>60</v>
      </c>
      <c r="E19" s="109"/>
      <c r="F19" s="17">
        <v>294</v>
      </c>
      <c r="G19" s="17">
        <v>363</v>
      </c>
      <c r="H19" s="27">
        <v>440</v>
      </c>
      <c r="I19" s="98"/>
      <c r="J19" s="17">
        <v>643</v>
      </c>
      <c r="K19" s="17">
        <v>790</v>
      </c>
      <c r="L19" s="97">
        <v>975</v>
      </c>
      <c r="O19" s="88"/>
      <c r="P19" s="88"/>
      <c r="Q19" s="88"/>
      <c r="R19" s="88"/>
    </row>
    <row r="20" spans="1:18" x14ac:dyDescent="0.2">
      <c r="A20" s="173"/>
      <c r="B20" s="31"/>
      <c r="C20" s="1"/>
      <c r="D20" s="116" t="s">
        <v>7</v>
      </c>
      <c r="E20" s="109"/>
      <c r="F20" s="16">
        <v>0.35</v>
      </c>
      <c r="G20" s="16">
        <f>G19/F19-1</f>
        <v>0.23469387755102034</v>
      </c>
      <c r="H20" s="16">
        <f>H19/G19-1</f>
        <v>0.21212121212121215</v>
      </c>
      <c r="I20" s="98"/>
      <c r="J20" s="16">
        <v>0.28999999999999998</v>
      </c>
      <c r="K20" s="16">
        <f>K19/J19-1</f>
        <v>0.22861586314152404</v>
      </c>
      <c r="L20" s="77">
        <f>L19/K19-1</f>
        <v>0.23417721518987333</v>
      </c>
      <c r="Q20" s="89"/>
      <c r="R20" s="89"/>
    </row>
    <row r="21" spans="1:18" x14ac:dyDescent="0.2">
      <c r="A21" s="173"/>
      <c r="B21" s="31"/>
      <c r="C21" s="1"/>
      <c r="D21" s="116" t="s">
        <v>8</v>
      </c>
      <c r="E21" s="109"/>
      <c r="F21" s="16">
        <v>0.37155963302752293</v>
      </c>
      <c r="G21" s="16">
        <v>0.46779661016949153</v>
      </c>
      <c r="H21" s="21">
        <v>0.34</v>
      </c>
      <c r="I21" s="98"/>
      <c r="J21" s="16">
        <v>0.36873747494989978</v>
      </c>
      <c r="K21" s="16">
        <v>0.43</v>
      </c>
      <c r="L21" s="193">
        <v>0.41</v>
      </c>
    </row>
    <row r="22" spans="1:18" x14ac:dyDescent="0.2">
      <c r="A22" s="173"/>
      <c r="B22" s="31"/>
      <c r="C22" s="1"/>
      <c r="D22" s="115" t="s">
        <v>11</v>
      </c>
      <c r="E22" s="109"/>
      <c r="F22" s="17">
        <v>9</v>
      </c>
      <c r="G22" s="17">
        <v>-25</v>
      </c>
      <c r="H22" s="27">
        <v>10</v>
      </c>
      <c r="I22" s="98"/>
      <c r="J22" s="17">
        <v>28</v>
      </c>
      <c r="K22" s="17">
        <v>-2</v>
      </c>
      <c r="L22" s="97">
        <v>19</v>
      </c>
      <c r="O22" s="88"/>
      <c r="P22" s="88"/>
      <c r="Q22" s="88"/>
      <c r="R22" s="88"/>
    </row>
    <row r="23" spans="1:18" x14ac:dyDescent="0.2">
      <c r="B23" s="31"/>
      <c r="C23" s="1"/>
      <c r="D23" s="116" t="s">
        <v>61</v>
      </c>
      <c r="E23" s="109"/>
      <c r="F23" s="16">
        <f>F22/F19</f>
        <v>3.0612244897959183E-2</v>
      </c>
      <c r="G23" s="16">
        <f>G22/G19</f>
        <v>-6.8870523415977963E-2</v>
      </c>
      <c r="H23" s="16">
        <f>H22/H19</f>
        <v>2.2727272727272728E-2</v>
      </c>
      <c r="I23" s="98"/>
      <c r="J23" s="16">
        <f>J22/J19</f>
        <v>4.3545878693623641E-2</v>
      </c>
      <c r="K23" s="16">
        <f>K22/K19</f>
        <v>-2.5316455696202532E-3</v>
      </c>
      <c r="L23" s="103">
        <f>L22/L19</f>
        <v>1.9487179487179488E-2</v>
      </c>
      <c r="O23" s="76"/>
      <c r="P23" s="76"/>
      <c r="Q23" s="76"/>
      <c r="R23" s="76"/>
    </row>
    <row r="24" spans="1:18" ht="15" x14ac:dyDescent="0.2">
      <c r="B24" s="31"/>
      <c r="C24" s="1"/>
      <c r="D24" s="116" t="s">
        <v>62</v>
      </c>
      <c r="E24" s="109"/>
      <c r="F24" s="16" t="s">
        <v>21</v>
      </c>
      <c r="G24" s="16">
        <v>-0.02</v>
      </c>
      <c r="H24" s="21" t="s">
        <v>21</v>
      </c>
      <c r="I24" s="98"/>
      <c r="J24" s="16" t="s">
        <v>21</v>
      </c>
      <c r="K24" s="16">
        <f>(K22+23)/K19</f>
        <v>2.6582278481012658E-2</v>
      </c>
      <c r="L24" s="21" t="s">
        <v>21</v>
      </c>
    </row>
    <row r="25" spans="1:18" x14ac:dyDescent="0.2">
      <c r="B25" s="31"/>
      <c r="C25" s="1"/>
      <c r="D25" s="114" t="s">
        <v>63</v>
      </c>
      <c r="E25" s="131"/>
      <c r="F25" s="12"/>
      <c r="G25" s="12"/>
      <c r="H25" s="14"/>
      <c r="I25" s="98"/>
      <c r="J25" s="12"/>
      <c r="K25" s="12"/>
      <c r="L25" s="14"/>
    </row>
    <row r="26" spans="1:18" x14ac:dyDescent="0.2">
      <c r="B26" s="31"/>
      <c r="C26" s="1"/>
      <c r="D26" s="115" t="s">
        <v>57</v>
      </c>
      <c r="E26" s="109"/>
      <c r="F26" s="17">
        <v>18.93</v>
      </c>
      <c r="G26" s="17">
        <v>28.11</v>
      </c>
      <c r="H26" s="27">
        <v>32.56</v>
      </c>
      <c r="I26" s="98"/>
      <c r="J26" s="17">
        <v>43.79</v>
      </c>
      <c r="K26" s="17">
        <v>58.26</v>
      </c>
      <c r="L26" s="27">
        <v>70.8</v>
      </c>
      <c r="O26" s="88"/>
      <c r="P26" s="88"/>
      <c r="Q26" s="88"/>
      <c r="R26" s="88"/>
    </row>
    <row r="27" spans="1:18" x14ac:dyDescent="0.2">
      <c r="B27" s="31"/>
      <c r="C27" s="1"/>
      <c r="D27" s="116" t="s">
        <v>7</v>
      </c>
      <c r="E27" s="109"/>
      <c r="F27" s="16">
        <v>0.72</v>
      </c>
      <c r="G27" s="16">
        <f>G26/F26-1</f>
        <v>0.48494453248811409</v>
      </c>
      <c r="H27" s="16">
        <f>H26/G26-1</f>
        <v>0.15830665243685527</v>
      </c>
      <c r="I27" s="98"/>
      <c r="J27" s="16">
        <v>0.65</v>
      </c>
      <c r="K27" s="16">
        <f>K26/J26-1</f>
        <v>0.33044073989495315</v>
      </c>
      <c r="L27" s="21">
        <f>L26/K26-1</f>
        <v>0.21524201853759006</v>
      </c>
      <c r="Q27" s="89"/>
      <c r="R27" s="89"/>
    </row>
    <row r="28" spans="1:18" x14ac:dyDescent="0.2">
      <c r="B28" s="31"/>
      <c r="C28" s="1"/>
      <c r="D28" s="116" t="s">
        <v>8</v>
      </c>
      <c r="E28" s="109"/>
      <c r="F28" s="16">
        <v>0.7</v>
      </c>
      <c r="G28" s="16">
        <v>0.59</v>
      </c>
      <c r="H28" s="21">
        <v>0.21</v>
      </c>
      <c r="I28" s="98"/>
      <c r="J28" s="16">
        <v>0.66</v>
      </c>
      <c r="K28" s="16">
        <v>0.44</v>
      </c>
      <c r="L28" s="21">
        <v>0.25</v>
      </c>
    </row>
    <row r="29" spans="1:18" ht="15" x14ac:dyDescent="0.2">
      <c r="B29" s="31"/>
      <c r="C29" s="48"/>
      <c r="D29" s="115" t="s">
        <v>58</v>
      </c>
      <c r="E29" s="109"/>
      <c r="F29" s="17">
        <v>542.92999999999995</v>
      </c>
      <c r="G29" s="17">
        <v>667.03</v>
      </c>
      <c r="H29" s="27">
        <v>786.78</v>
      </c>
      <c r="I29" s="98"/>
      <c r="J29" s="17">
        <v>1145.7</v>
      </c>
      <c r="K29" s="17">
        <v>1435.8</v>
      </c>
      <c r="L29" s="27">
        <v>1708.2</v>
      </c>
      <c r="O29" s="88"/>
      <c r="P29" s="88"/>
      <c r="Q29" s="88"/>
      <c r="R29" s="88"/>
    </row>
    <row r="30" spans="1:18" x14ac:dyDescent="0.2">
      <c r="B30" s="31"/>
      <c r="C30" s="1"/>
      <c r="D30" s="116" t="s">
        <v>38</v>
      </c>
      <c r="E30" s="109"/>
      <c r="F30" s="16">
        <v>0.53</v>
      </c>
      <c r="G30" s="16">
        <f>G29/F29-1</f>
        <v>0.22857458604239955</v>
      </c>
      <c r="H30" s="16">
        <f>H29/G29-1</f>
        <v>0.17952715769905403</v>
      </c>
      <c r="I30" s="98"/>
      <c r="J30" s="16">
        <v>0.45</v>
      </c>
      <c r="K30" s="16">
        <f>K29/J29-1</f>
        <v>0.25320764598062317</v>
      </c>
      <c r="L30" s="21">
        <f>L29/K29-1</f>
        <v>0.18972001671542005</v>
      </c>
      <c r="Q30" s="89"/>
      <c r="R30" s="89"/>
    </row>
    <row r="31" spans="1:18" x14ac:dyDescent="0.2">
      <c r="B31" s="31"/>
      <c r="C31" s="1"/>
      <c r="D31" s="116" t="s">
        <v>59</v>
      </c>
      <c r="E31" s="109"/>
      <c r="F31" s="16">
        <v>0.53</v>
      </c>
      <c r="G31" s="16">
        <v>0.23</v>
      </c>
      <c r="H31" s="21">
        <v>0.18</v>
      </c>
      <c r="I31" s="98"/>
      <c r="J31" s="16">
        <v>0.45</v>
      </c>
      <c r="K31" s="16">
        <v>0.25</v>
      </c>
      <c r="L31" s="21">
        <v>0.19</v>
      </c>
    </row>
    <row r="32" spans="1:18" ht="15" x14ac:dyDescent="0.2">
      <c r="A32" s="173"/>
      <c r="B32" s="31"/>
      <c r="C32" s="1"/>
      <c r="D32" s="115" t="s">
        <v>60</v>
      </c>
      <c r="E32" s="109"/>
      <c r="F32" s="17">
        <v>133</v>
      </c>
      <c r="G32" s="17">
        <v>183</v>
      </c>
      <c r="H32" s="27">
        <v>211</v>
      </c>
      <c r="I32" s="98"/>
      <c r="J32" s="17">
        <v>304</v>
      </c>
      <c r="K32" s="17">
        <v>399</v>
      </c>
      <c r="L32" s="97">
        <v>444</v>
      </c>
      <c r="O32" s="88"/>
      <c r="P32" s="88"/>
      <c r="Q32" s="88"/>
      <c r="R32" s="88"/>
    </row>
    <row r="33" spans="1:18" ht="12.75" customHeight="1" x14ac:dyDescent="0.2">
      <c r="A33" s="173"/>
      <c r="B33" s="31"/>
      <c r="C33" s="1"/>
      <c r="D33" s="116" t="s">
        <v>7</v>
      </c>
      <c r="E33" s="109"/>
      <c r="F33" s="16">
        <v>0.56000000000000005</v>
      </c>
      <c r="G33" s="16">
        <f>G32/F32-1</f>
        <v>0.37593984962406024</v>
      </c>
      <c r="H33" s="16">
        <f>H32/G32-1</f>
        <v>0.15300546448087426</v>
      </c>
      <c r="I33" s="98"/>
      <c r="J33" s="16">
        <v>0.48</v>
      </c>
      <c r="K33" s="16">
        <f>K32/J32-1</f>
        <v>0.3125</v>
      </c>
      <c r="L33" s="77">
        <f>L32/K32-1</f>
        <v>0.11278195488721798</v>
      </c>
      <c r="Q33" s="89"/>
      <c r="R33" s="89"/>
    </row>
    <row r="34" spans="1:18" x14ac:dyDescent="0.2">
      <c r="A34" s="173"/>
      <c r="B34" s="31"/>
      <c r="C34" s="1"/>
      <c r="D34" s="116" t="s">
        <v>8</v>
      </c>
      <c r="E34" s="109"/>
      <c r="F34" s="16">
        <v>0.55000000000000004</v>
      </c>
      <c r="G34" s="16">
        <v>0.48</v>
      </c>
      <c r="H34" s="21">
        <v>0.2</v>
      </c>
      <c r="I34" s="98"/>
      <c r="J34" s="16">
        <v>0.49</v>
      </c>
      <c r="K34" s="16">
        <v>0.42</v>
      </c>
      <c r="L34" s="193">
        <v>0.14000000000000001</v>
      </c>
    </row>
    <row r="35" spans="1:18" x14ac:dyDescent="0.2">
      <c r="A35" s="173"/>
      <c r="B35" s="31"/>
      <c r="C35" s="1"/>
      <c r="D35" s="115" t="s">
        <v>11</v>
      </c>
      <c r="E35" s="109"/>
      <c r="F35" s="17" t="s">
        <v>21</v>
      </c>
      <c r="G35" s="17">
        <v>-2</v>
      </c>
      <c r="H35" s="27">
        <v>-6</v>
      </c>
      <c r="I35" s="98"/>
      <c r="J35" s="17">
        <v>6</v>
      </c>
      <c r="K35" s="17">
        <v>11</v>
      </c>
      <c r="L35" s="97">
        <v>-12</v>
      </c>
      <c r="O35" s="88"/>
      <c r="P35" s="88"/>
      <c r="Q35" s="88"/>
      <c r="R35" s="88"/>
    </row>
    <row r="36" spans="1:18" x14ac:dyDescent="0.2">
      <c r="B36" s="31"/>
      <c r="C36" s="1"/>
      <c r="D36" s="116" t="s">
        <v>61</v>
      </c>
      <c r="E36" s="109"/>
      <c r="F36" s="16" t="s">
        <v>21</v>
      </c>
      <c r="G36" s="16">
        <f>G35/G32</f>
        <v>-1.092896174863388E-2</v>
      </c>
      <c r="H36" s="21">
        <f>H35/H32</f>
        <v>-2.843601895734597E-2</v>
      </c>
      <c r="I36" s="98"/>
      <c r="J36" s="16">
        <f>J35/J32</f>
        <v>1.9736842105263157E-2</v>
      </c>
      <c r="K36" s="16">
        <f>K35/K32</f>
        <v>2.7568922305764409E-2</v>
      </c>
      <c r="L36" s="103">
        <f>L35/L32</f>
        <v>-2.7027027027027029E-2</v>
      </c>
      <c r="O36" s="76"/>
      <c r="P36" s="76"/>
      <c r="Q36" s="76"/>
      <c r="R36" s="76"/>
    </row>
    <row r="37" spans="1:18" ht="15" x14ac:dyDescent="0.2">
      <c r="B37" s="31"/>
      <c r="C37" s="1"/>
      <c r="D37" s="114" t="s">
        <v>231</v>
      </c>
      <c r="E37" s="131"/>
      <c r="F37" s="12"/>
      <c r="G37" s="12"/>
      <c r="H37" s="14"/>
      <c r="I37" s="98"/>
      <c r="J37" s="12"/>
      <c r="K37" s="12"/>
      <c r="L37" s="14"/>
    </row>
    <row r="38" spans="1:18" s="50" customFormat="1" x14ac:dyDescent="0.2">
      <c r="A38" s="174"/>
      <c r="B38" s="49"/>
      <c r="C38" s="1"/>
      <c r="D38" s="115" t="s">
        <v>57</v>
      </c>
      <c r="E38" s="109"/>
      <c r="F38" s="17">
        <v>16.34</v>
      </c>
      <c r="G38" s="17">
        <v>18.34</v>
      </c>
      <c r="H38" s="27">
        <v>22.17</v>
      </c>
      <c r="I38" s="98"/>
      <c r="J38" s="17">
        <v>34.700000000000003</v>
      </c>
      <c r="K38" s="17">
        <v>39.270000000000003</v>
      </c>
      <c r="L38" s="27">
        <v>48.2</v>
      </c>
      <c r="M38" s="3"/>
      <c r="O38" s="88"/>
      <c r="P38" s="88"/>
      <c r="Q38" s="88"/>
      <c r="R38" s="88"/>
    </row>
    <row r="39" spans="1:18" x14ac:dyDescent="0.2">
      <c r="B39" s="31"/>
      <c r="C39" s="1"/>
      <c r="D39" s="116" t="s">
        <v>7</v>
      </c>
      <c r="E39" s="109"/>
      <c r="F39" s="16">
        <v>0.28000000000000003</v>
      </c>
      <c r="G39" s="16">
        <f>G38/F38-1</f>
        <v>0.1223990208078336</v>
      </c>
      <c r="H39" s="16">
        <f>H38/G38-1</f>
        <v>0.20883315158124338</v>
      </c>
      <c r="I39" s="98"/>
      <c r="J39" s="16">
        <v>0.22</v>
      </c>
      <c r="K39" s="16">
        <f>K38/J38-1</f>
        <v>0.13170028818443802</v>
      </c>
      <c r="L39" s="21">
        <f>L38/K38-1</f>
        <v>0.22740005092946269</v>
      </c>
      <c r="Q39" s="89"/>
      <c r="R39" s="89"/>
    </row>
    <row r="40" spans="1:18" x14ac:dyDescent="0.2">
      <c r="B40" s="31"/>
      <c r="C40" s="1"/>
      <c r="D40" s="116" t="s">
        <v>8</v>
      </c>
      <c r="E40" s="109"/>
      <c r="F40" s="16">
        <v>0.28999999999999998</v>
      </c>
      <c r="G40" s="16">
        <v>0.38</v>
      </c>
      <c r="H40" s="21">
        <v>0.19</v>
      </c>
      <c r="I40" s="98"/>
      <c r="J40" s="16">
        <v>0.3</v>
      </c>
      <c r="K40" s="16">
        <v>0.32</v>
      </c>
      <c r="L40" s="21">
        <v>0.25</v>
      </c>
    </row>
    <row r="41" spans="1:18" x14ac:dyDescent="0.2">
      <c r="B41" s="31"/>
      <c r="C41" s="1"/>
      <c r="D41" s="115" t="s">
        <v>64</v>
      </c>
      <c r="E41" s="109"/>
      <c r="F41" s="17">
        <v>531.61</v>
      </c>
      <c r="G41" s="17">
        <v>589.04</v>
      </c>
      <c r="H41" s="27">
        <v>661</v>
      </c>
      <c r="I41" s="98"/>
      <c r="J41" s="17">
        <v>1111.7</v>
      </c>
      <c r="K41" s="17">
        <v>1239.7</v>
      </c>
      <c r="L41" s="27">
        <v>1410.5</v>
      </c>
      <c r="O41" s="88"/>
      <c r="P41" s="88"/>
      <c r="Q41" s="88"/>
      <c r="R41" s="88"/>
    </row>
    <row r="42" spans="1:18" x14ac:dyDescent="0.2">
      <c r="B42" s="31"/>
      <c r="C42" s="1"/>
      <c r="D42" s="116" t="s">
        <v>38</v>
      </c>
      <c r="E42" s="109"/>
      <c r="F42" s="16">
        <v>0.39</v>
      </c>
      <c r="G42" s="16">
        <f>G41/F41-1</f>
        <v>0.1080303229811328</v>
      </c>
      <c r="H42" s="16">
        <f>H41/G41-1</f>
        <v>0.12216487844628565</v>
      </c>
      <c r="I42" s="98"/>
      <c r="J42" s="16">
        <v>0.28000000000000003</v>
      </c>
      <c r="K42" s="16">
        <f>K41/J41-1</f>
        <v>0.11513897634253856</v>
      </c>
      <c r="L42" s="21">
        <f>L41/K41-1</f>
        <v>0.13777526821005082</v>
      </c>
      <c r="Q42" s="89"/>
      <c r="R42" s="89"/>
    </row>
    <row r="43" spans="1:18" x14ac:dyDescent="0.2">
      <c r="B43" s="31"/>
      <c r="C43" s="1"/>
      <c r="D43" s="116" t="s">
        <v>59</v>
      </c>
      <c r="E43" s="109"/>
      <c r="F43" s="16">
        <v>0.39</v>
      </c>
      <c r="G43" s="16">
        <v>0.11</v>
      </c>
      <c r="H43" s="21">
        <v>0.12</v>
      </c>
      <c r="I43" s="98"/>
      <c r="J43" s="16">
        <v>0.28000000000000003</v>
      </c>
      <c r="K43" s="16">
        <v>0.12</v>
      </c>
      <c r="L43" s="21">
        <v>0.15</v>
      </c>
    </row>
    <row r="44" spans="1:18" ht="15" x14ac:dyDescent="0.2">
      <c r="A44" s="173"/>
      <c r="B44" s="31"/>
      <c r="C44" s="1"/>
      <c r="D44" s="115" t="s">
        <v>60</v>
      </c>
      <c r="E44" s="109"/>
      <c r="F44" s="17">
        <v>163</v>
      </c>
      <c r="G44" s="17">
        <v>181</v>
      </c>
      <c r="H44" s="27">
        <v>231</v>
      </c>
      <c r="I44" s="98"/>
      <c r="J44" s="17">
        <v>341</v>
      </c>
      <c r="K44" s="17">
        <v>393</v>
      </c>
      <c r="L44" s="97">
        <v>533</v>
      </c>
      <c r="O44" s="88"/>
      <c r="P44" s="88"/>
      <c r="Q44" s="88"/>
      <c r="R44" s="88"/>
    </row>
    <row r="45" spans="1:18" ht="12.75" customHeight="1" x14ac:dyDescent="0.2">
      <c r="A45" s="173"/>
      <c r="B45" s="31"/>
      <c r="C45" s="48"/>
      <c r="D45" s="116" t="s">
        <v>7</v>
      </c>
      <c r="E45" s="109"/>
      <c r="F45" s="16">
        <v>0.21</v>
      </c>
      <c r="G45" s="16">
        <f>G44/F44-1</f>
        <v>0.11042944785276076</v>
      </c>
      <c r="H45" s="16">
        <f>H44/G44-1</f>
        <v>0.27624309392265189</v>
      </c>
      <c r="I45" s="98"/>
      <c r="J45" s="16">
        <v>0.16</v>
      </c>
      <c r="K45" s="16">
        <f>K44/J44-1</f>
        <v>0.15249266862170097</v>
      </c>
      <c r="L45" s="77">
        <f>L44/K44-1</f>
        <v>0.35623409669211203</v>
      </c>
      <c r="Q45" s="89"/>
      <c r="R45" s="89"/>
    </row>
    <row r="46" spans="1:18" x14ac:dyDescent="0.2">
      <c r="A46" s="173"/>
      <c r="B46" s="31"/>
      <c r="C46" s="1"/>
      <c r="D46" s="116" t="s">
        <v>8</v>
      </c>
      <c r="E46" s="109"/>
      <c r="F46" s="16">
        <v>0.25</v>
      </c>
      <c r="G46" s="16">
        <v>0.45398773006134968</v>
      </c>
      <c r="H46" s="21">
        <v>0.47</v>
      </c>
      <c r="I46" s="98"/>
      <c r="J46" s="16">
        <v>0.28999999999999998</v>
      </c>
      <c r="K46" s="16">
        <v>0.44</v>
      </c>
      <c r="L46" s="193">
        <v>0.69</v>
      </c>
    </row>
    <row r="47" spans="1:18" x14ac:dyDescent="0.2">
      <c r="A47" s="173"/>
      <c r="B47" s="31"/>
      <c r="C47" s="1"/>
      <c r="D47" s="115" t="s">
        <v>11</v>
      </c>
      <c r="E47" s="109"/>
      <c r="F47" s="17" t="s">
        <v>21</v>
      </c>
      <c r="G47" s="17">
        <v>-28</v>
      </c>
      <c r="H47" s="27">
        <v>16</v>
      </c>
      <c r="I47" s="98"/>
      <c r="J47" s="17">
        <v>22</v>
      </c>
      <c r="K47" s="17">
        <v>-14</v>
      </c>
      <c r="L47" s="97">
        <v>31</v>
      </c>
      <c r="O47" s="88"/>
      <c r="P47" s="88"/>
      <c r="Q47" s="88"/>
      <c r="R47" s="88"/>
    </row>
    <row r="48" spans="1:18" x14ac:dyDescent="0.2">
      <c r="B48" s="31"/>
      <c r="C48" s="1"/>
      <c r="D48" s="116" t="s">
        <v>61</v>
      </c>
      <c r="E48" s="109"/>
      <c r="F48" s="16" t="s">
        <v>21</v>
      </c>
      <c r="G48" s="16">
        <f>G47/G44</f>
        <v>-0.15469613259668508</v>
      </c>
      <c r="H48" s="21">
        <f>H47/H44</f>
        <v>6.9264069264069264E-2</v>
      </c>
      <c r="I48" s="98"/>
      <c r="J48" s="16">
        <f>J47/J44</f>
        <v>6.4516129032258063E-2</v>
      </c>
      <c r="K48" s="16">
        <f>K47/K44</f>
        <v>-3.5623409669211195E-2</v>
      </c>
      <c r="L48" s="103">
        <f>L47/L44</f>
        <v>5.8161350844277676E-2</v>
      </c>
      <c r="Q48" s="76"/>
      <c r="R48" s="76"/>
    </row>
    <row r="49" spans="1:18" ht="15" x14ac:dyDescent="0.2">
      <c r="B49" s="31"/>
      <c r="C49" s="1"/>
      <c r="D49" s="116" t="s">
        <v>62</v>
      </c>
      <c r="E49" s="109"/>
      <c r="F49" s="16" t="s">
        <v>21</v>
      </c>
      <c r="G49" s="16">
        <v>-0.06</v>
      </c>
      <c r="H49" s="21" t="s">
        <v>21</v>
      </c>
      <c r="I49" s="98"/>
      <c r="J49" s="16" t="s">
        <v>21</v>
      </c>
      <c r="K49" s="16">
        <f>(K47+23)/K44</f>
        <v>2.2900763358778626E-2</v>
      </c>
      <c r="L49" s="21" t="s">
        <v>21</v>
      </c>
    </row>
    <row r="50" spans="1:18" ht="15" x14ac:dyDescent="0.2">
      <c r="A50" s="1"/>
      <c r="B50" s="31"/>
      <c r="C50" s="1"/>
      <c r="D50" s="114" t="s">
        <v>232</v>
      </c>
      <c r="E50" s="131"/>
      <c r="F50" s="12"/>
      <c r="G50" s="12"/>
      <c r="H50" s="14"/>
      <c r="I50" s="98"/>
      <c r="J50" s="12"/>
      <c r="K50" s="12"/>
      <c r="L50" s="14"/>
    </row>
    <row r="51" spans="1:18" x14ac:dyDescent="0.2">
      <c r="A51" s="1"/>
      <c r="B51" s="31"/>
      <c r="C51" s="1"/>
      <c r="D51" s="115" t="s">
        <v>57</v>
      </c>
      <c r="E51" s="109"/>
      <c r="F51" s="168" t="s">
        <v>21</v>
      </c>
      <c r="G51" s="24">
        <v>1.6559999999999999</v>
      </c>
      <c r="H51" s="51">
        <v>2.3359999999999999</v>
      </c>
      <c r="I51" s="98"/>
      <c r="J51" s="24">
        <v>3.29</v>
      </c>
      <c r="K51" s="24">
        <v>3.891</v>
      </c>
      <c r="L51" s="51">
        <v>4.8</v>
      </c>
      <c r="O51" s="88"/>
      <c r="P51" s="88"/>
      <c r="Q51" s="88"/>
      <c r="R51" s="88"/>
    </row>
    <row r="52" spans="1:18" x14ac:dyDescent="0.2">
      <c r="A52" s="1"/>
      <c r="B52" s="31"/>
      <c r="C52" s="1"/>
      <c r="D52" s="116" t="s">
        <v>7</v>
      </c>
      <c r="E52" s="109"/>
      <c r="F52" s="16" t="s">
        <v>21</v>
      </c>
      <c r="G52" s="16" t="s">
        <v>21</v>
      </c>
      <c r="H52" s="16">
        <f>H51/G51-1</f>
        <v>0.41062801932367154</v>
      </c>
      <c r="I52" s="98"/>
      <c r="J52" s="16" t="s">
        <v>21</v>
      </c>
      <c r="K52" s="16">
        <f>K51/J51-1</f>
        <v>0.18267477203647409</v>
      </c>
      <c r="L52" s="21">
        <f>L51/K51-1</f>
        <v>0.23361603700848099</v>
      </c>
      <c r="Q52" s="89"/>
      <c r="R52" s="89"/>
    </row>
    <row r="53" spans="1:18" x14ac:dyDescent="0.2">
      <c r="A53" s="1"/>
      <c r="B53" s="31"/>
      <c r="C53" s="1"/>
      <c r="D53" s="116" t="s">
        <v>8</v>
      </c>
      <c r="E53" s="109"/>
      <c r="F53" s="16" t="s">
        <v>21</v>
      </c>
      <c r="G53" s="16" t="s">
        <v>21</v>
      </c>
      <c r="H53" s="21">
        <v>1.02</v>
      </c>
      <c r="I53" s="98"/>
      <c r="J53" s="16" t="s">
        <v>21</v>
      </c>
      <c r="K53" s="16">
        <v>1</v>
      </c>
      <c r="L53" s="21">
        <v>0.85</v>
      </c>
    </row>
    <row r="54" spans="1:18" ht="15" x14ac:dyDescent="0.2">
      <c r="A54" s="1"/>
      <c r="B54" s="31"/>
      <c r="C54" s="1"/>
      <c r="D54" s="115" t="s">
        <v>58</v>
      </c>
      <c r="E54" s="109"/>
      <c r="F54" s="17" t="s">
        <v>21</v>
      </c>
      <c r="G54" s="17">
        <v>114.9</v>
      </c>
      <c r="H54" s="27">
        <v>109.47</v>
      </c>
      <c r="I54" s="98"/>
      <c r="J54" s="17">
        <v>177.82</v>
      </c>
      <c r="K54" s="17">
        <v>221.04</v>
      </c>
      <c r="L54" s="27">
        <v>216</v>
      </c>
      <c r="O54" s="88"/>
      <c r="P54" s="88"/>
      <c r="Q54" s="88"/>
      <c r="R54" s="88"/>
    </row>
    <row r="55" spans="1:18" x14ac:dyDescent="0.2">
      <c r="A55" s="1"/>
      <c r="B55" s="31"/>
      <c r="C55" s="1"/>
      <c r="D55" s="116" t="s">
        <v>38</v>
      </c>
      <c r="E55" s="109"/>
      <c r="F55" s="16" t="s">
        <v>21</v>
      </c>
      <c r="G55" s="16" t="s">
        <v>21</v>
      </c>
      <c r="H55" s="16">
        <f>H54/G54-1</f>
        <v>-4.7258485639686709E-2</v>
      </c>
      <c r="I55" s="98"/>
      <c r="J55" s="16" t="s">
        <v>21</v>
      </c>
      <c r="K55" s="16">
        <f>K54/J54-1</f>
        <v>0.24305477449105828</v>
      </c>
      <c r="L55" s="21">
        <f>L54/K54-1</f>
        <v>-2.2801302931596101E-2</v>
      </c>
      <c r="Q55" s="89"/>
      <c r="R55" s="89"/>
    </row>
    <row r="56" spans="1:18" x14ac:dyDescent="0.2">
      <c r="A56" s="1"/>
      <c r="B56" s="31"/>
      <c r="C56" s="1"/>
      <c r="D56" s="116" t="s">
        <v>59</v>
      </c>
      <c r="E56" s="109"/>
      <c r="F56" s="16" t="s">
        <v>21</v>
      </c>
      <c r="G56" s="16" t="s">
        <v>21</v>
      </c>
      <c r="H56" s="21">
        <v>-0.05</v>
      </c>
      <c r="I56" s="98"/>
      <c r="J56" s="16" t="s">
        <v>21</v>
      </c>
      <c r="K56" s="16">
        <v>0.24</v>
      </c>
      <c r="L56" s="21">
        <v>-0.02</v>
      </c>
    </row>
    <row r="57" spans="1:18" ht="15" x14ac:dyDescent="0.2">
      <c r="A57" s="173"/>
      <c r="B57" s="31"/>
      <c r="C57" s="1"/>
      <c r="D57" s="115" t="s">
        <v>60</v>
      </c>
      <c r="E57" s="109"/>
      <c r="F57" s="17" t="s">
        <v>21</v>
      </c>
      <c r="G57" s="17">
        <v>34</v>
      </c>
      <c r="H57" s="27">
        <v>65</v>
      </c>
      <c r="I57" s="98"/>
      <c r="J57" s="17">
        <v>56</v>
      </c>
      <c r="K57" s="17">
        <v>85</v>
      </c>
      <c r="L57" s="97">
        <v>186</v>
      </c>
      <c r="O57" s="88"/>
      <c r="P57" s="88"/>
      <c r="Q57" s="88"/>
      <c r="R57" s="88"/>
    </row>
    <row r="58" spans="1:18" x14ac:dyDescent="0.2">
      <c r="A58" s="173"/>
      <c r="B58" s="31"/>
      <c r="C58" s="1"/>
      <c r="D58" s="116" t="s">
        <v>7</v>
      </c>
      <c r="E58" s="109"/>
      <c r="F58" s="16" t="s">
        <v>21</v>
      </c>
      <c r="G58" s="16" t="s">
        <v>21</v>
      </c>
      <c r="H58" s="16">
        <f>H57/G57-1</f>
        <v>0.91176470588235303</v>
      </c>
      <c r="I58" s="98"/>
      <c r="J58" s="16" t="s">
        <v>21</v>
      </c>
      <c r="K58" s="16">
        <f>K57/J57-1</f>
        <v>0.51785714285714279</v>
      </c>
      <c r="L58" s="77">
        <f>L57/K57-1</f>
        <v>1.1882352941176473</v>
      </c>
      <c r="Q58" s="89"/>
      <c r="R58" s="89"/>
    </row>
    <row r="59" spans="1:18" x14ac:dyDescent="0.2">
      <c r="A59" s="173"/>
      <c r="B59" s="31"/>
      <c r="C59" s="1"/>
      <c r="D59" s="116" t="s">
        <v>8</v>
      </c>
      <c r="E59" s="109"/>
      <c r="F59" s="16" t="s">
        <v>21</v>
      </c>
      <c r="G59" s="16" t="s">
        <v>21</v>
      </c>
      <c r="H59" s="21">
        <v>1.76</v>
      </c>
      <c r="I59" s="98"/>
      <c r="J59" s="16" t="s">
        <v>21</v>
      </c>
      <c r="K59" s="16">
        <v>1.54</v>
      </c>
      <c r="L59" s="193">
        <v>2.38</v>
      </c>
    </row>
    <row r="60" spans="1:18" x14ac:dyDescent="0.2">
      <c r="A60" s="173"/>
      <c r="B60" s="31"/>
      <c r="C60" s="1"/>
      <c r="D60" s="115" t="s">
        <v>11</v>
      </c>
      <c r="E60" s="109"/>
      <c r="F60" s="17" t="s">
        <v>21</v>
      </c>
      <c r="G60" s="17">
        <v>4</v>
      </c>
      <c r="H60" s="27">
        <v>9</v>
      </c>
      <c r="I60" s="98"/>
      <c r="J60" s="17">
        <v>3</v>
      </c>
      <c r="K60" s="17">
        <v>8</v>
      </c>
      <c r="L60" s="97">
        <v>17</v>
      </c>
      <c r="O60" s="88"/>
      <c r="P60" s="88"/>
      <c r="Q60" s="88"/>
      <c r="R60" s="88"/>
    </row>
    <row r="61" spans="1:18" x14ac:dyDescent="0.2">
      <c r="A61" s="1"/>
      <c r="B61" s="31"/>
      <c r="C61" s="1"/>
      <c r="D61" s="116" t="s">
        <v>61</v>
      </c>
      <c r="E61" s="109"/>
      <c r="F61" s="16" t="s">
        <v>21</v>
      </c>
      <c r="G61" s="16">
        <f>G60/G57</f>
        <v>0.11764705882352941</v>
      </c>
      <c r="H61" s="21">
        <f>H60/H57</f>
        <v>0.13846153846153847</v>
      </c>
      <c r="I61" s="98"/>
      <c r="J61" s="16">
        <f>J60/J57</f>
        <v>5.3571428571428568E-2</v>
      </c>
      <c r="K61" s="16">
        <f>K60/K57</f>
        <v>9.4117647058823528E-2</v>
      </c>
      <c r="L61" s="103">
        <f>L60/L57</f>
        <v>9.1397849462365593E-2</v>
      </c>
      <c r="O61" s="76"/>
      <c r="P61" s="76"/>
      <c r="Q61" s="76"/>
      <c r="R61" s="76"/>
    </row>
    <row r="62" spans="1:18" x14ac:dyDescent="0.2">
      <c r="B62" s="31"/>
      <c r="C62" s="1"/>
      <c r="D62" s="114" t="s">
        <v>233</v>
      </c>
      <c r="E62" s="131"/>
      <c r="F62" s="12"/>
      <c r="G62" s="12"/>
      <c r="H62" s="14"/>
      <c r="I62" s="98"/>
      <c r="J62" s="12"/>
      <c r="K62" s="12"/>
      <c r="L62" s="14"/>
    </row>
    <row r="63" spans="1:18" x14ac:dyDescent="0.2">
      <c r="B63" s="31"/>
      <c r="C63" s="1"/>
      <c r="D63" s="115" t="s">
        <v>65</v>
      </c>
      <c r="E63" s="109"/>
      <c r="F63" s="17">
        <v>75.45</v>
      </c>
      <c r="G63" s="17">
        <v>203.3</v>
      </c>
      <c r="H63" s="27">
        <v>338.3</v>
      </c>
      <c r="I63" s="98"/>
      <c r="J63" s="17">
        <v>120.7</v>
      </c>
      <c r="K63" s="17">
        <v>255.9</v>
      </c>
      <c r="L63" s="27">
        <v>468</v>
      </c>
    </row>
    <row r="64" spans="1:18" x14ac:dyDescent="0.2">
      <c r="B64" s="31"/>
      <c r="C64" s="1"/>
      <c r="D64" s="116" t="s">
        <v>38</v>
      </c>
      <c r="E64" s="109"/>
      <c r="F64" s="16">
        <v>-0.08</v>
      </c>
      <c r="G64" s="16">
        <f>G63/F63-1</f>
        <v>1.6944996686547382</v>
      </c>
      <c r="H64" s="16">
        <f>H63/G63-1</f>
        <v>0.66404328578455485</v>
      </c>
      <c r="I64" s="98"/>
      <c r="J64" s="16">
        <v>0.86</v>
      </c>
      <c r="K64" s="16">
        <f>K63/J63-1</f>
        <v>1.1201325600662799</v>
      </c>
      <c r="L64" s="21">
        <f>L63/K63-1</f>
        <v>0.82883939038686982</v>
      </c>
    </row>
    <row r="65" spans="1:18" x14ac:dyDescent="0.2">
      <c r="B65" s="31"/>
      <c r="C65" s="1"/>
      <c r="D65" s="115" t="s">
        <v>66</v>
      </c>
      <c r="E65" s="109"/>
      <c r="F65" s="17">
        <v>174.8</v>
      </c>
      <c r="G65" s="17">
        <v>384.5</v>
      </c>
      <c r="H65" s="27">
        <v>361.6</v>
      </c>
      <c r="I65" s="98"/>
      <c r="J65" s="17">
        <v>506.1</v>
      </c>
      <c r="K65" s="17">
        <v>741.8</v>
      </c>
      <c r="L65" s="27">
        <v>873</v>
      </c>
      <c r="O65" s="88"/>
      <c r="P65" s="88"/>
      <c r="Q65" s="88"/>
      <c r="R65" s="88"/>
    </row>
    <row r="66" spans="1:18" x14ac:dyDescent="0.2">
      <c r="B66" s="31"/>
      <c r="C66" s="1"/>
      <c r="D66" s="116" t="s">
        <v>38</v>
      </c>
      <c r="E66" s="109"/>
      <c r="F66" s="16">
        <v>3.82</v>
      </c>
      <c r="G66" s="16">
        <f>G65/F65-1</f>
        <v>1.1996567505720823</v>
      </c>
      <c r="H66" s="16">
        <f>H65/G65-1</f>
        <v>-5.9557867360207961E-2</v>
      </c>
      <c r="I66" s="98"/>
      <c r="J66" s="16">
        <v>2.77</v>
      </c>
      <c r="K66" s="16">
        <f>K65/J65-1</f>
        <v>0.46571823750246977</v>
      </c>
      <c r="L66" s="21">
        <f>L65/K65-1</f>
        <v>0.17686708007549212</v>
      </c>
      <c r="Q66" s="89"/>
      <c r="R66" s="89"/>
    </row>
    <row r="67" spans="1:18" ht="15.75" x14ac:dyDescent="0.2">
      <c r="B67" s="31"/>
      <c r="C67" s="1"/>
      <c r="D67" s="115" t="s">
        <v>234</v>
      </c>
      <c r="E67" s="109"/>
      <c r="F67" s="17" t="s">
        <v>21</v>
      </c>
      <c r="G67" s="24">
        <v>3.85</v>
      </c>
      <c r="H67" s="51">
        <v>4.8</v>
      </c>
      <c r="I67" s="98"/>
      <c r="J67" s="24">
        <v>3.1</v>
      </c>
      <c r="K67" s="24">
        <v>4.3600000000000003</v>
      </c>
      <c r="L67" s="51">
        <v>5.3</v>
      </c>
    </row>
    <row r="68" spans="1:18" ht="15.75" x14ac:dyDescent="0.2">
      <c r="B68" s="31"/>
      <c r="C68" s="1"/>
      <c r="D68" s="115" t="s">
        <v>235</v>
      </c>
      <c r="E68" s="109"/>
      <c r="F68" s="52" t="s">
        <v>21</v>
      </c>
      <c r="G68" s="167">
        <v>3.1E-2</v>
      </c>
      <c r="H68" s="53">
        <v>2.5000000000000001E-2</v>
      </c>
      <c r="I68" s="98"/>
      <c r="J68" s="167">
        <v>3.1E-2</v>
      </c>
      <c r="K68" s="167">
        <v>2.5000000000000001E-2</v>
      </c>
      <c r="L68" s="53">
        <v>3.1E-2</v>
      </c>
    </row>
    <row r="69" spans="1:18" x14ac:dyDescent="0.2">
      <c r="A69" s="173"/>
      <c r="B69" s="31"/>
      <c r="C69" s="1"/>
      <c r="D69" s="115" t="s">
        <v>6</v>
      </c>
      <c r="E69" s="109"/>
      <c r="F69" s="17">
        <v>8</v>
      </c>
      <c r="G69" s="17">
        <v>35</v>
      </c>
      <c r="H69" s="27">
        <v>43</v>
      </c>
      <c r="I69" s="98"/>
      <c r="J69" s="17">
        <v>28</v>
      </c>
      <c r="K69" s="17">
        <v>83</v>
      </c>
      <c r="L69" s="97">
        <v>107</v>
      </c>
      <c r="O69" s="88"/>
      <c r="P69" s="88"/>
      <c r="Q69" s="88"/>
      <c r="R69" s="88"/>
    </row>
    <row r="70" spans="1:18" ht="12.75" customHeight="1" x14ac:dyDescent="0.2">
      <c r="A70" s="173"/>
      <c r="B70" s="31"/>
      <c r="C70" s="48"/>
      <c r="D70" s="116" t="s">
        <v>7</v>
      </c>
      <c r="E70" s="109"/>
      <c r="F70" s="16" t="s">
        <v>21</v>
      </c>
      <c r="G70" s="16">
        <f>G69/F69-1</f>
        <v>3.375</v>
      </c>
      <c r="H70" s="16">
        <f>H69/G69-1</f>
        <v>0.22857142857142865</v>
      </c>
      <c r="I70" s="98"/>
      <c r="J70" s="16">
        <v>2.11</v>
      </c>
      <c r="K70" s="16">
        <f>K69/J69-1</f>
        <v>1.9642857142857144</v>
      </c>
      <c r="L70" s="77">
        <f>L69/K69-1</f>
        <v>0.28915662650602414</v>
      </c>
      <c r="Q70" s="89"/>
      <c r="R70" s="89"/>
    </row>
    <row r="71" spans="1:18" x14ac:dyDescent="0.2">
      <c r="A71" s="173"/>
      <c r="B71" s="31"/>
      <c r="C71" s="1"/>
      <c r="D71" s="116" t="s">
        <v>8</v>
      </c>
      <c r="E71" s="109"/>
      <c r="F71" s="16" t="s">
        <v>21</v>
      </c>
      <c r="G71" s="16">
        <v>3.63</v>
      </c>
      <c r="H71" s="21">
        <v>0.31</v>
      </c>
      <c r="I71" s="98"/>
      <c r="J71" s="16">
        <v>2.2200000000000002</v>
      </c>
      <c r="K71" s="16">
        <v>2.21</v>
      </c>
      <c r="L71" s="193">
        <v>0.31</v>
      </c>
    </row>
    <row r="72" spans="1:18" x14ac:dyDescent="0.2">
      <c r="A72" s="173"/>
      <c r="B72" s="31"/>
      <c r="C72" s="1"/>
      <c r="D72" s="115" t="s">
        <v>6</v>
      </c>
      <c r="E72" s="109" t="s">
        <v>182</v>
      </c>
      <c r="F72" s="17">
        <v>-14</v>
      </c>
      <c r="G72" s="17">
        <v>-11</v>
      </c>
      <c r="H72" s="27">
        <v>-15</v>
      </c>
      <c r="I72" s="98"/>
      <c r="J72" s="17">
        <v>-21</v>
      </c>
      <c r="K72" s="17">
        <v>-10</v>
      </c>
      <c r="L72" s="97">
        <v>-20</v>
      </c>
      <c r="O72" s="88"/>
      <c r="P72" s="88"/>
      <c r="Q72" s="88"/>
      <c r="R72" s="88"/>
    </row>
    <row r="73" spans="1:18" x14ac:dyDescent="0.2">
      <c r="A73" s="173"/>
      <c r="B73" s="31"/>
      <c r="C73" s="1"/>
      <c r="D73" s="116" t="s">
        <v>12</v>
      </c>
      <c r="E73" s="109"/>
      <c r="F73" s="76">
        <f>F72/F69</f>
        <v>-1.75</v>
      </c>
      <c r="G73" s="76">
        <f>G72/G69</f>
        <v>-0.31428571428571428</v>
      </c>
      <c r="H73" s="21">
        <f>H72/H69</f>
        <v>-0.34883720930232559</v>
      </c>
      <c r="I73" s="98"/>
      <c r="J73" s="16">
        <f>J72/J69</f>
        <v>-0.75</v>
      </c>
      <c r="K73" s="16">
        <f>K72/K69</f>
        <v>-0.12048192771084337</v>
      </c>
      <c r="L73" s="77">
        <f>L72/L69</f>
        <v>-0.18691588785046728</v>
      </c>
    </row>
    <row r="74" spans="1:18" x14ac:dyDescent="0.2">
      <c r="B74" s="31"/>
      <c r="C74" s="1"/>
      <c r="D74" s="116"/>
      <c r="E74" s="109"/>
      <c r="F74" s="16"/>
      <c r="G74" s="16"/>
      <c r="H74" s="21"/>
      <c r="I74" s="98"/>
      <c r="J74" s="16"/>
      <c r="K74" s="16"/>
      <c r="L74" s="21"/>
    </row>
    <row r="75" spans="1:18" ht="15" x14ac:dyDescent="0.2">
      <c r="A75" s="173"/>
      <c r="B75" s="31"/>
      <c r="C75" s="28" t="s">
        <v>18</v>
      </c>
      <c r="D75" s="114" t="s">
        <v>236</v>
      </c>
      <c r="E75" s="131"/>
      <c r="F75" s="12"/>
      <c r="G75" s="12"/>
      <c r="H75" s="14"/>
      <c r="I75" s="98"/>
      <c r="J75" s="12"/>
      <c r="K75" s="12"/>
      <c r="L75" s="14"/>
    </row>
    <row r="76" spans="1:18" x14ac:dyDescent="0.2">
      <c r="B76" s="31"/>
      <c r="C76" s="1"/>
      <c r="D76" s="116" t="s">
        <v>157</v>
      </c>
      <c r="E76" s="8"/>
      <c r="F76" s="169">
        <v>0.23139999999999999</v>
      </c>
      <c r="G76" s="169">
        <v>0.22220000000000001</v>
      </c>
      <c r="H76" s="169">
        <v>0.20610000000000001</v>
      </c>
      <c r="I76" s="101"/>
      <c r="J76" s="169">
        <v>0.22750000000000001</v>
      </c>
      <c r="K76" s="169">
        <v>0.21440000000000001</v>
      </c>
      <c r="L76" s="209">
        <v>0.19800000000000001</v>
      </c>
    </row>
    <row r="77" spans="1:18" x14ac:dyDescent="0.2">
      <c r="B77" s="31"/>
      <c r="C77" s="1"/>
      <c r="D77" s="115" t="s">
        <v>68</v>
      </c>
      <c r="E77" s="109"/>
      <c r="F77" s="17">
        <v>9.2490000000000006</v>
      </c>
      <c r="G77" s="17">
        <v>13.058</v>
      </c>
      <c r="H77" s="27">
        <v>18.02</v>
      </c>
      <c r="I77" s="98"/>
      <c r="J77" s="17">
        <v>20.448</v>
      </c>
      <c r="K77" s="17">
        <v>28.6</v>
      </c>
      <c r="L77" s="27">
        <v>39.5</v>
      </c>
    </row>
    <row r="78" spans="1:18" x14ac:dyDescent="0.2">
      <c r="B78" s="31"/>
      <c r="C78" s="1"/>
      <c r="D78" s="116" t="s">
        <v>38</v>
      </c>
      <c r="E78" s="109"/>
      <c r="F78" s="16">
        <v>0.78</v>
      </c>
      <c r="G78" s="16">
        <f>G77/F77-1</f>
        <v>0.41182830576278517</v>
      </c>
      <c r="H78" s="16">
        <f>H77/G77-1</f>
        <v>0.37999693674375856</v>
      </c>
      <c r="I78" s="98"/>
      <c r="J78" s="16">
        <v>0.7</v>
      </c>
      <c r="K78" s="16">
        <f>K77/J77-1</f>
        <v>0.39866979655712065</v>
      </c>
      <c r="L78" s="21">
        <f>L77/K77-1</f>
        <v>0.38111888111888104</v>
      </c>
    </row>
    <row r="79" spans="1:18" x14ac:dyDescent="0.2">
      <c r="B79" s="31"/>
      <c r="C79" s="1"/>
      <c r="D79" s="115" t="s">
        <v>67</v>
      </c>
      <c r="E79" s="109"/>
      <c r="F79" s="24">
        <v>2.3969999999999998</v>
      </c>
      <c r="G79" s="24">
        <v>3.419</v>
      </c>
      <c r="H79" s="51">
        <v>5.03</v>
      </c>
      <c r="I79" s="98"/>
      <c r="J79" s="24">
        <v>2.8359999999999999</v>
      </c>
      <c r="K79" s="24">
        <v>4.2</v>
      </c>
      <c r="L79" s="51">
        <v>5.91</v>
      </c>
    </row>
    <row r="80" spans="1:18" x14ac:dyDescent="0.2">
      <c r="A80" s="173"/>
      <c r="B80" s="31"/>
      <c r="C80" s="1"/>
      <c r="D80" s="116" t="s">
        <v>69</v>
      </c>
      <c r="E80" s="109"/>
      <c r="F80" s="16">
        <v>0.56999999999999995</v>
      </c>
      <c r="G80" s="16">
        <f>G79/F79-1</f>
        <v>0.42636629119733005</v>
      </c>
      <c r="H80" s="16">
        <f>H79/G79-1</f>
        <v>0.47119040655162325</v>
      </c>
      <c r="I80" s="98"/>
      <c r="J80" s="16">
        <v>0.5</v>
      </c>
      <c r="K80" s="16">
        <f>K79/J79-1</f>
        <v>0.48095909732016939</v>
      </c>
      <c r="L80" s="21">
        <f>L79/K79-1</f>
        <v>0.40714285714285703</v>
      </c>
    </row>
    <row r="81" spans="1:13" x14ac:dyDescent="0.2">
      <c r="A81" s="173"/>
      <c r="B81" s="31"/>
      <c r="C81" s="1"/>
      <c r="D81" s="115" t="s">
        <v>159</v>
      </c>
      <c r="E81" s="109"/>
      <c r="F81" s="17">
        <v>202</v>
      </c>
      <c r="G81" s="17">
        <v>293</v>
      </c>
      <c r="H81" s="27">
        <v>438</v>
      </c>
      <c r="I81" s="98"/>
      <c r="J81" s="17">
        <v>459</v>
      </c>
      <c r="K81" s="17">
        <v>654</v>
      </c>
      <c r="L81" s="97">
        <v>944</v>
      </c>
    </row>
    <row r="82" spans="1:13" x14ac:dyDescent="0.2">
      <c r="A82" s="173"/>
      <c r="B82" s="31"/>
      <c r="C82" s="1"/>
      <c r="D82" s="116" t="s">
        <v>7</v>
      </c>
      <c r="E82" s="109"/>
      <c r="F82" s="16">
        <v>0.92</v>
      </c>
      <c r="G82" s="16">
        <f>G81/F81-1</f>
        <v>0.45049504950495045</v>
      </c>
      <c r="H82" s="16">
        <f>H81/G81-1</f>
        <v>0.49488054607508536</v>
      </c>
      <c r="I82" s="98"/>
      <c r="J82" s="16">
        <v>0.79</v>
      </c>
      <c r="K82" s="16">
        <f>K81/J81-1</f>
        <v>0.42483660130718959</v>
      </c>
      <c r="L82" s="21">
        <f>L81/K81-1</f>
        <v>0.44342507645259932</v>
      </c>
    </row>
    <row r="83" spans="1:13" x14ac:dyDescent="0.2">
      <c r="A83" s="173"/>
      <c r="B83" s="31"/>
      <c r="C83" s="1"/>
      <c r="D83" s="115" t="s">
        <v>167</v>
      </c>
      <c r="E83" s="109"/>
      <c r="F83" s="17">
        <v>-4</v>
      </c>
      <c r="G83" s="17">
        <v>-17</v>
      </c>
      <c r="H83" s="27">
        <v>26</v>
      </c>
      <c r="I83" s="98"/>
      <c r="J83" s="17">
        <v>-11</v>
      </c>
      <c r="K83" s="17">
        <v>-14</v>
      </c>
      <c r="L83" s="97">
        <v>44</v>
      </c>
    </row>
    <row r="84" spans="1:13" x14ac:dyDescent="0.2">
      <c r="A84" s="173"/>
      <c r="B84" s="31"/>
      <c r="C84" s="1"/>
      <c r="D84" s="116" t="s">
        <v>164</v>
      </c>
      <c r="E84" s="109"/>
      <c r="F84" s="76">
        <f>F83/F81</f>
        <v>-1.9801980198019802E-2</v>
      </c>
      <c r="G84" s="76">
        <f>G83/G81</f>
        <v>-5.8020477815699661E-2</v>
      </c>
      <c r="H84" s="21">
        <f>H83/H81</f>
        <v>5.9360730593607303E-2</v>
      </c>
      <c r="I84" s="98"/>
      <c r="J84" s="16">
        <f>J83/J81</f>
        <v>-2.3965141612200435E-2</v>
      </c>
      <c r="K84" s="16">
        <f>K83/K81</f>
        <v>-2.1406727828746176E-2</v>
      </c>
      <c r="L84" s="77">
        <f>L83/L81</f>
        <v>4.6610169491525424E-2</v>
      </c>
    </row>
    <row r="85" spans="1:13" x14ac:dyDescent="0.2">
      <c r="B85" s="31"/>
      <c r="C85" s="1"/>
      <c r="D85" s="116"/>
      <c r="E85" s="109"/>
      <c r="F85" s="16"/>
      <c r="G85" s="16"/>
      <c r="H85" s="21"/>
      <c r="I85" s="98"/>
      <c r="J85" s="16"/>
      <c r="K85" s="16"/>
      <c r="L85" s="21"/>
    </row>
    <row r="86" spans="1:13" ht="15" x14ac:dyDescent="0.2">
      <c r="B86" s="31"/>
      <c r="C86" s="28" t="s">
        <v>237</v>
      </c>
      <c r="D86" s="117" t="s">
        <v>55</v>
      </c>
      <c r="E86" s="130"/>
      <c r="F86" s="119"/>
      <c r="G86" s="119"/>
      <c r="H86" s="120"/>
      <c r="I86" s="98"/>
      <c r="J86" s="119"/>
      <c r="K86" s="119"/>
      <c r="L86" s="120"/>
    </row>
    <row r="87" spans="1:13" x14ac:dyDescent="0.2">
      <c r="A87" s="173"/>
      <c r="B87" s="31"/>
      <c r="C87" s="1"/>
      <c r="D87" s="8" t="s">
        <v>6</v>
      </c>
      <c r="E87" s="109"/>
      <c r="F87" s="17">
        <v>359</v>
      </c>
      <c r="G87" s="17">
        <v>480</v>
      </c>
      <c r="H87" s="27">
        <v>591</v>
      </c>
      <c r="I87" s="98"/>
      <c r="J87" s="17">
        <v>796</v>
      </c>
      <c r="K87" s="17">
        <v>1052</v>
      </c>
      <c r="L87" s="19">
        <v>1305</v>
      </c>
      <c r="M87" s="1"/>
    </row>
    <row r="88" spans="1:13" x14ac:dyDescent="0.2">
      <c r="A88" s="173"/>
      <c r="B88" s="31"/>
      <c r="C88" s="1"/>
      <c r="D88" s="15" t="s">
        <v>7</v>
      </c>
      <c r="E88" s="109"/>
      <c r="F88" s="16">
        <v>0.42</v>
      </c>
      <c r="G88" s="16">
        <f>G87/F87-1</f>
        <v>0.3370473537604457</v>
      </c>
      <c r="H88" s="16">
        <f>H87/G87-1</f>
        <v>0.23124999999999996</v>
      </c>
      <c r="I88" s="98"/>
      <c r="J88" s="16">
        <v>0.38</v>
      </c>
      <c r="K88" s="16">
        <f>K87/J87-1</f>
        <v>0.32160804020100509</v>
      </c>
      <c r="L88" s="21">
        <f>L87/K87-1</f>
        <v>0.24049429657794685</v>
      </c>
      <c r="M88" s="1"/>
    </row>
    <row r="89" spans="1:13" x14ac:dyDescent="0.2">
      <c r="A89" s="173"/>
      <c r="B89" s="31"/>
      <c r="C89" s="1"/>
      <c r="D89" s="15" t="s">
        <v>8</v>
      </c>
      <c r="E89" s="109"/>
      <c r="F89" s="16">
        <v>0.44</v>
      </c>
      <c r="G89" s="16">
        <v>0.5533707865168539</v>
      </c>
      <c r="H89" s="21">
        <v>0.34</v>
      </c>
      <c r="I89" s="98"/>
      <c r="J89" s="16">
        <v>0.45</v>
      </c>
      <c r="K89" s="16">
        <v>0.51</v>
      </c>
      <c r="L89" s="79">
        <v>0.39</v>
      </c>
    </row>
    <row r="90" spans="1:13" x14ac:dyDescent="0.2">
      <c r="A90" s="173"/>
      <c r="B90" s="31"/>
      <c r="C90" s="48"/>
      <c r="D90" s="8" t="s">
        <v>11</v>
      </c>
      <c r="E90" s="109"/>
      <c r="F90" s="17">
        <v>-31</v>
      </c>
      <c r="G90" s="17">
        <v>-97</v>
      </c>
      <c r="H90" s="27">
        <v>-34</v>
      </c>
      <c r="I90" s="98"/>
      <c r="J90" s="17">
        <v>-60</v>
      </c>
      <c r="K90" s="17">
        <v>-116</v>
      </c>
      <c r="L90" s="19">
        <v>-59</v>
      </c>
    </row>
    <row r="91" spans="1:13" s="62" customFormat="1" ht="13.5" thickBot="1" x14ac:dyDescent="0.25">
      <c r="A91" s="175"/>
      <c r="B91" s="59"/>
      <c r="D91" s="15" t="s">
        <v>12</v>
      </c>
      <c r="E91" s="109"/>
      <c r="F91" s="29">
        <f>F90/F87</f>
        <v>-8.6350974930362118E-2</v>
      </c>
      <c r="G91" s="29">
        <f>G90/G87</f>
        <v>-0.20208333333333334</v>
      </c>
      <c r="H91" s="30">
        <f>H90/H87</f>
        <v>-5.7529610829103212E-2</v>
      </c>
      <c r="I91" s="98"/>
      <c r="J91" s="29">
        <f>J90/J87</f>
        <v>-7.5376884422110546E-2</v>
      </c>
      <c r="K91" s="29">
        <f>K90/K87</f>
        <v>-0.11026615969581749</v>
      </c>
      <c r="L91" s="30">
        <f>L90/L87</f>
        <v>-4.5210727969348656E-2</v>
      </c>
      <c r="M91" s="61"/>
    </row>
    <row r="92" spans="1:13" x14ac:dyDescent="0.2">
      <c r="B92" s="31"/>
      <c r="C92" s="1"/>
      <c r="D92" s="1"/>
      <c r="F92" s="54"/>
      <c r="G92" s="54"/>
      <c r="H92" s="54"/>
      <c r="I92" s="54"/>
      <c r="J92" s="54"/>
      <c r="K92" s="54"/>
      <c r="L92" s="55"/>
    </row>
    <row r="93" spans="1:13" x14ac:dyDescent="0.2">
      <c r="B93" s="31"/>
      <c r="C93" s="1"/>
      <c r="D93" s="34" t="s">
        <v>24</v>
      </c>
      <c r="E93" s="34"/>
      <c r="L93" s="38"/>
    </row>
    <row r="94" spans="1:13" x14ac:dyDescent="0.2">
      <c r="B94" s="31"/>
      <c r="C94" s="1"/>
      <c r="D94" s="35" t="s">
        <v>25</v>
      </c>
      <c r="E94" s="34" t="s">
        <v>34</v>
      </c>
      <c r="L94" s="38"/>
    </row>
    <row r="95" spans="1:13" x14ac:dyDescent="0.2">
      <c r="B95" s="31"/>
      <c r="C95" s="1"/>
      <c r="D95" s="166" t="s">
        <v>27</v>
      </c>
      <c r="E95" s="215" t="s">
        <v>230</v>
      </c>
      <c r="F95" s="216"/>
      <c r="G95" s="216"/>
      <c r="H95" s="216"/>
      <c r="I95" s="216"/>
      <c r="J95" s="216"/>
      <c r="K95" s="216"/>
      <c r="L95" s="217"/>
    </row>
    <row r="96" spans="1:13" x14ac:dyDescent="0.2">
      <c r="B96" s="31"/>
      <c r="C96" s="1"/>
      <c r="D96" s="35" t="s">
        <v>28</v>
      </c>
      <c r="E96" s="36" t="s">
        <v>70</v>
      </c>
      <c r="L96" s="38"/>
    </row>
    <row r="97" spans="1:12" x14ac:dyDescent="0.2">
      <c r="B97" s="31"/>
      <c r="C97" s="1"/>
      <c r="D97" s="35" t="s">
        <v>30</v>
      </c>
      <c r="E97" s="36" t="s">
        <v>71</v>
      </c>
      <c r="L97" s="38"/>
    </row>
    <row r="98" spans="1:12" x14ac:dyDescent="0.2">
      <c r="B98" s="31"/>
      <c r="C98" s="1"/>
      <c r="D98" s="35" t="s">
        <v>31</v>
      </c>
      <c r="E98" s="36" t="s">
        <v>154</v>
      </c>
      <c r="L98" s="38"/>
    </row>
    <row r="99" spans="1:12" x14ac:dyDescent="0.2">
      <c r="B99" s="31"/>
      <c r="C99" s="1"/>
      <c r="D99" s="35" t="s">
        <v>45</v>
      </c>
      <c r="E99" s="36" t="s">
        <v>161</v>
      </c>
      <c r="L99" s="38"/>
    </row>
    <row r="100" spans="1:12" x14ac:dyDescent="0.2">
      <c r="B100" s="31"/>
      <c r="C100" s="1"/>
      <c r="D100" s="35" t="s">
        <v>46</v>
      </c>
      <c r="E100" s="36" t="s">
        <v>238</v>
      </c>
      <c r="L100" s="38"/>
    </row>
    <row r="101" spans="1:12" x14ac:dyDescent="0.2">
      <c r="B101" s="31"/>
      <c r="C101" s="1"/>
      <c r="D101" s="35" t="s">
        <v>47</v>
      </c>
      <c r="E101" s="36" t="s">
        <v>239</v>
      </c>
      <c r="L101" s="38"/>
    </row>
    <row r="102" spans="1:12" x14ac:dyDescent="0.2">
      <c r="B102" s="31"/>
      <c r="C102" s="1"/>
      <c r="D102" s="35" t="s">
        <v>72</v>
      </c>
      <c r="E102" s="36" t="s">
        <v>177</v>
      </c>
      <c r="L102" s="38"/>
    </row>
    <row r="103" spans="1:12" ht="13.5" thickBot="1" x14ac:dyDescent="0.25">
      <c r="B103" s="42"/>
      <c r="C103" s="43"/>
      <c r="D103" s="135" t="s">
        <v>156</v>
      </c>
      <c r="E103" s="212" t="s">
        <v>26</v>
      </c>
      <c r="F103" s="213"/>
      <c r="G103" s="213"/>
      <c r="H103" s="213"/>
      <c r="I103" s="213"/>
      <c r="J103" s="213"/>
      <c r="K103" s="213"/>
      <c r="L103" s="214"/>
    </row>
    <row r="104" spans="1:12" s="3" customFormat="1" ht="6" customHeight="1" x14ac:dyDescent="0.2">
      <c r="A104" s="172"/>
      <c r="B104" s="1"/>
      <c r="C104" s="2"/>
      <c r="D104" s="2"/>
      <c r="E104" s="1"/>
      <c r="F104" s="1"/>
      <c r="G104" s="1"/>
      <c r="H104" s="1"/>
      <c r="I104" s="1"/>
      <c r="J104" s="1"/>
      <c r="K104" s="1"/>
      <c r="L104" s="1"/>
    </row>
    <row r="105" spans="1:12" x14ac:dyDescent="0.2">
      <c r="C105" s="1"/>
      <c r="D105" s="1"/>
    </row>
    <row r="106" spans="1:12" x14ac:dyDescent="0.2">
      <c r="C106" s="1"/>
      <c r="D106" s="1"/>
    </row>
    <row r="107" spans="1:12" x14ac:dyDescent="0.2">
      <c r="E107" s="36"/>
    </row>
    <row r="110" spans="1:12" x14ac:dyDescent="0.2">
      <c r="A110" s="173"/>
    </row>
    <row r="111" spans="1:12" x14ac:dyDescent="0.2">
      <c r="A111" s="173"/>
      <c r="E111" s="36"/>
    </row>
    <row r="112" spans="1:12" x14ac:dyDescent="0.2">
      <c r="A112" s="173"/>
      <c r="E112" s="36"/>
    </row>
    <row r="113" spans="1:1" x14ac:dyDescent="0.2">
      <c r="A113" s="173"/>
    </row>
    <row r="114" spans="1:1" x14ac:dyDescent="0.2">
      <c r="A114" s="173"/>
    </row>
  </sheetData>
  <protectedRanges>
    <protectedRange sqref="L14:L15 L1:L12 L17:L1048576" name="Range1"/>
  </protectedRanges>
  <pageMargins left="0.7" right="0.7" top="0.75" bottom="0.75" header="0.3" footer="0.3"/>
  <pageSetup scale="49" orientation="portrait" r:id="rId1"/>
  <ignoredErrors>
    <ignoredError sqref="D94:D97 D98:D10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625D-D591-487F-BA79-64F33A3BAFCD}">
  <sheetPr>
    <pageSetUpPr fitToPage="1"/>
  </sheetPr>
  <dimension ref="A1:R75"/>
  <sheetViews>
    <sheetView showGridLines="0" zoomScaleNormal="100" workbookViewId="0">
      <pane xSplit="5" ySplit="3" topLeftCell="F4" activePane="bottomRight" state="frozen"/>
      <selection activeCell="O97" sqref="O97"/>
      <selection pane="topRight" activeCell="O97" sqref="O97"/>
      <selection pane="bottomLeft" activeCell="O97" sqref="O97"/>
      <selection pane="bottomRight" activeCell="B2" sqref="B2"/>
    </sheetView>
  </sheetViews>
  <sheetFormatPr defaultColWidth="9.140625" defaultRowHeight="12.75" x14ac:dyDescent="0.2"/>
  <cols>
    <col min="1" max="1" width="2.28515625" style="173" customWidth="1"/>
    <col min="2" max="2" width="4.7109375" style="1" customWidth="1" collapsed="1"/>
    <col min="3" max="3" width="33.85546875" style="2"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16384" width="9.140625" style="1"/>
  </cols>
  <sheetData>
    <row r="1" spans="1:18" ht="7.5" customHeight="1" thickBot="1" x14ac:dyDescent="0.25">
      <c r="M1" s="1"/>
    </row>
    <row r="2" spans="1:18" x14ac:dyDescent="0.2">
      <c r="B2" s="4" t="s">
        <v>15</v>
      </c>
      <c r="C2" s="40"/>
      <c r="D2" s="5"/>
      <c r="E2" s="5"/>
      <c r="F2" s="5"/>
      <c r="G2" s="5"/>
      <c r="H2" s="6"/>
      <c r="I2" s="91"/>
      <c r="J2" s="5"/>
      <c r="K2" s="5"/>
      <c r="L2" s="6"/>
    </row>
    <row r="3" spans="1:18" x14ac:dyDescent="0.2">
      <c r="B3" s="31"/>
      <c r="C3" s="7"/>
      <c r="D3" s="3" t="s">
        <v>1</v>
      </c>
      <c r="E3" s="8"/>
      <c r="F3" s="7" t="s">
        <v>150</v>
      </c>
      <c r="G3" s="7" t="s">
        <v>149</v>
      </c>
      <c r="H3" s="10" t="s">
        <v>148</v>
      </c>
      <c r="I3" s="93"/>
      <c r="J3" s="9" t="s">
        <v>2</v>
      </c>
      <c r="K3" s="7" t="s">
        <v>3</v>
      </c>
      <c r="L3" s="56" t="s">
        <v>181</v>
      </c>
    </row>
    <row r="4" spans="1:18" s="3" customFormat="1" x14ac:dyDescent="0.2">
      <c r="A4" s="173"/>
      <c r="B4" s="31"/>
      <c r="C4" s="7"/>
      <c r="D4" s="105" t="s">
        <v>4</v>
      </c>
      <c r="E4" s="106"/>
      <c r="F4" s="107"/>
      <c r="G4" s="107"/>
      <c r="H4" s="108"/>
      <c r="I4" s="98"/>
      <c r="J4" s="107"/>
      <c r="K4" s="107"/>
      <c r="L4" s="108"/>
    </row>
    <row r="5" spans="1:18" ht="15" x14ac:dyDescent="0.2">
      <c r="B5" s="31"/>
      <c r="C5" s="28" t="s">
        <v>37</v>
      </c>
      <c r="D5" s="117" t="s">
        <v>73</v>
      </c>
      <c r="E5" s="117"/>
      <c r="F5" s="119"/>
      <c r="G5" s="119"/>
      <c r="H5" s="120"/>
      <c r="I5" s="98"/>
      <c r="J5" s="119"/>
      <c r="K5" s="119"/>
      <c r="L5" s="120"/>
    </row>
    <row r="6" spans="1:18" x14ac:dyDescent="0.2">
      <c r="B6" s="31"/>
      <c r="D6" s="8" t="s">
        <v>6</v>
      </c>
      <c r="E6" s="8"/>
      <c r="F6" s="18">
        <v>23</v>
      </c>
      <c r="G6" s="18">
        <v>63</v>
      </c>
      <c r="H6" s="19">
        <v>71</v>
      </c>
      <c r="I6" s="98"/>
      <c r="J6" s="18">
        <v>84</v>
      </c>
      <c r="K6" s="18">
        <v>134</v>
      </c>
      <c r="L6" s="97">
        <v>148</v>
      </c>
      <c r="O6" s="88"/>
      <c r="P6" s="88"/>
      <c r="Q6" s="88"/>
      <c r="R6" s="88"/>
    </row>
    <row r="7" spans="1:18" x14ac:dyDescent="0.2">
      <c r="B7" s="31"/>
      <c r="C7" s="1"/>
      <c r="D7" s="15" t="s">
        <v>7</v>
      </c>
      <c r="E7" s="8"/>
      <c r="F7" s="16" t="s">
        <v>21</v>
      </c>
      <c r="G7" s="16">
        <f>G6/F6-1</f>
        <v>1.7391304347826089</v>
      </c>
      <c r="H7" s="16">
        <f>H6/G6-1</f>
        <v>0.12698412698412698</v>
      </c>
      <c r="I7" s="98"/>
      <c r="J7" s="16" t="s">
        <v>21</v>
      </c>
      <c r="K7" s="16">
        <f>K6/J6-1</f>
        <v>0.59523809523809534</v>
      </c>
      <c r="L7" s="77">
        <f>L6/K6-1</f>
        <v>0.10447761194029859</v>
      </c>
      <c r="Q7" s="89"/>
      <c r="R7" s="89"/>
    </row>
    <row r="8" spans="1:18" x14ac:dyDescent="0.2">
      <c r="B8" s="31"/>
      <c r="C8" s="1"/>
      <c r="D8" s="15" t="s">
        <v>8</v>
      </c>
      <c r="E8" s="8"/>
      <c r="F8" s="16" t="s">
        <v>21</v>
      </c>
      <c r="G8" s="16">
        <v>0.3</v>
      </c>
      <c r="H8" s="77">
        <v>0.11</v>
      </c>
      <c r="I8" s="98"/>
      <c r="J8" s="16" t="s">
        <v>21</v>
      </c>
      <c r="K8" s="16">
        <v>0.21</v>
      </c>
      <c r="L8" s="193">
        <v>0.09</v>
      </c>
    </row>
    <row r="9" spans="1:18" x14ac:dyDescent="0.2">
      <c r="B9" s="31"/>
      <c r="C9" s="1"/>
      <c r="D9" s="8" t="s">
        <v>11</v>
      </c>
      <c r="E9" s="8"/>
      <c r="F9" s="18">
        <v>-15</v>
      </c>
      <c r="G9" s="18">
        <v>-68</v>
      </c>
      <c r="H9" s="19">
        <v>-66</v>
      </c>
      <c r="I9" s="98"/>
      <c r="J9" s="18">
        <v>-55</v>
      </c>
      <c r="K9" s="18">
        <v>-131</v>
      </c>
      <c r="L9" s="97">
        <v>-98</v>
      </c>
      <c r="M9" s="1"/>
      <c r="O9" s="88"/>
      <c r="P9" s="88"/>
      <c r="Q9" s="88"/>
      <c r="R9" s="88"/>
    </row>
    <row r="10" spans="1:18" x14ac:dyDescent="0.2">
      <c r="B10" s="31"/>
      <c r="C10" s="1"/>
      <c r="D10" s="15" t="s">
        <v>12</v>
      </c>
      <c r="E10" s="8"/>
      <c r="F10" s="16">
        <f>F9/F6</f>
        <v>-0.65217391304347827</v>
      </c>
      <c r="G10" s="16">
        <f>G9/G6</f>
        <v>-1.0793650793650793</v>
      </c>
      <c r="H10" s="16">
        <f>H9/H6</f>
        <v>-0.92957746478873238</v>
      </c>
      <c r="I10" s="98"/>
      <c r="J10" s="16">
        <f>J9/J6</f>
        <v>-0.65476190476190477</v>
      </c>
      <c r="K10" s="16">
        <f>K9/K6</f>
        <v>-0.97761194029850751</v>
      </c>
      <c r="L10" s="103">
        <f>L9/L6</f>
        <v>-0.66216216216216217</v>
      </c>
      <c r="O10" s="89"/>
      <c r="P10" s="89"/>
      <c r="Q10" s="89"/>
      <c r="R10" s="89"/>
    </row>
    <row r="11" spans="1:18" x14ac:dyDescent="0.2">
      <c r="B11" s="31"/>
      <c r="C11" s="1"/>
      <c r="D11" s="15"/>
      <c r="E11" s="8"/>
      <c r="F11" s="16"/>
      <c r="G11" s="16"/>
      <c r="H11" s="21"/>
      <c r="I11" s="98"/>
      <c r="J11" s="58"/>
      <c r="K11" s="58"/>
      <c r="L11" s="21"/>
      <c r="M11" s="1"/>
    </row>
    <row r="12" spans="1:18" s="62" customFormat="1" ht="15" x14ac:dyDescent="0.2">
      <c r="A12" s="176"/>
      <c r="B12" s="59"/>
      <c r="C12" s="85" t="s">
        <v>74</v>
      </c>
      <c r="D12" s="122" t="s">
        <v>75</v>
      </c>
      <c r="E12" s="82"/>
      <c r="F12" s="80"/>
      <c r="G12" s="80"/>
      <c r="H12" s="60"/>
      <c r="I12" s="98"/>
      <c r="J12" s="80"/>
      <c r="K12" s="80"/>
      <c r="L12" s="60"/>
      <c r="M12" s="61"/>
    </row>
    <row r="13" spans="1:18" s="62" customFormat="1" ht="15" x14ac:dyDescent="0.2">
      <c r="A13" s="176"/>
      <c r="B13" s="59"/>
      <c r="D13" s="123" t="s">
        <v>76</v>
      </c>
      <c r="E13" s="83"/>
      <c r="F13" s="22">
        <v>732</v>
      </c>
      <c r="G13" s="22">
        <v>654</v>
      </c>
      <c r="H13" s="23">
        <v>661</v>
      </c>
      <c r="I13" s="98"/>
      <c r="J13" s="22">
        <v>731</v>
      </c>
      <c r="K13" s="22">
        <v>682</v>
      </c>
      <c r="L13" s="23">
        <v>661</v>
      </c>
      <c r="M13" s="61"/>
    </row>
    <row r="14" spans="1:18" x14ac:dyDescent="0.2">
      <c r="B14" s="31"/>
      <c r="C14" s="1"/>
      <c r="D14" s="116" t="s">
        <v>38</v>
      </c>
      <c r="E14" s="8"/>
      <c r="F14" s="16" t="s">
        <v>21</v>
      </c>
      <c r="G14" s="16">
        <f>G13/F13-1</f>
        <v>-0.10655737704918034</v>
      </c>
      <c r="H14" s="16">
        <f>H13/G13-1</f>
        <v>1.0703363914372988E-2</v>
      </c>
      <c r="I14" s="98"/>
      <c r="J14" s="16" t="s">
        <v>21</v>
      </c>
      <c r="K14" s="16">
        <f>K13/J13-1</f>
        <v>-6.7031463748290054E-2</v>
      </c>
      <c r="L14" s="21">
        <f>L13/K13-1</f>
        <v>-3.0791788856304958E-2</v>
      </c>
      <c r="M14" s="1"/>
      <c r="O14" s="62"/>
    </row>
    <row r="15" spans="1:18" s="62" customFormat="1" x14ac:dyDescent="0.2">
      <c r="A15" s="176"/>
      <c r="B15" s="59"/>
      <c r="D15" s="123" t="s">
        <v>77</v>
      </c>
      <c r="E15" s="83"/>
      <c r="F15" s="22">
        <v>16.852</v>
      </c>
      <c r="G15" s="22">
        <v>54.7</v>
      </c>
      <c r="H15" s="23">
        <v>44</v>
      </c>
      <c r="I15" s="98"/>
      <c r="J15" s="22">
        <v>65</v>
      </c>
      <c r="K15" s="22">
        <v>114.6</v>
      </c>
      <c r="L15" s="23">
        <v>123</v>
      </c>
      <c r="M15" s="61"/>
      <c r="P15" s="88"/>
      <c r="Q15" s="88"/>
      <c r="R15" s="88"/>
    </row>
    <row r="16" spans="1:18" x14ac:dyDescent="0.2">
      <c r="B16" s="31"/>
      <c r="C16" s="1"/>
      <c r="D16" s="116" t="s">
        <v>7</v>
      </c>
      <c r="E16" s="8"/>
      <c r="F16" s="16" t="s">
        <v>21</v>
      </c>
      <c r="G16" s="16">
        <f>G15/F15-1</f>
        <v>2.2459055305008309</v>
      </c>
      <c r="H16" s="16">
        <f>H15/G15-1</f>
        <v>-0.19561243144424134</v>
      </c>
      <c r="I16" s="98"/>
      <c r="J16" s="16" t="s">
        <v>21</v>
      </c>
      <c r="K16" s="16">
        <f>K15/J15-1</f>
        <v>0.76307692307692299</v>
      </c>
      <c r="L16" s="21">
        <f>L15/K15-1</f>
        <v>7.3298429319371694E-2</v>
      </c>
      <c r="M16" s="1"/>
      <c r="O16" s="62"/>
      <c r="Q16" s="89"/>
      <c r="R16" s="89"/>
    </row>
    <row r="17" spans="1:18" ht="15" x14ac:dyDescent="0.2">
      <c r="B17" s="31"/>
      <c r="C17" s="1"/>
      <c r="D17" s="116" t="s">
        <v>78</v>
      </c>
      <c r="E17" s="8"/>
      <c r="F17" s="16" t="s">
        <v>21</v>
      </c>
      <c r="G17" s="16" t="s">
        <v>21</v>
      </c>
      <c r="H17" s="57" t="s">
        <v>21</v>
      </c>
      <c r="I17" s="98"/>
      <c r="J17" s="16" t="s">
        <v>21</v>
      </c>
      <c r="K17" s="16">
        <v>0.37</v>
      </c>
      <c r="L17" s="21" t="s">
        <v>21</v>
      </c>
      <c r="M17" s="1"/>
    </row>
    <row r="18" spans="1:18" s="62" customFormat="1" ht="15" x14ac:dyDescent="0.2">
      <c r="A18" s="176"/>
      <c r="B18" s="59"/>
      <c r="D18" s="123" t="s">
        <v>79</v>
      </c>
      <c r="E18" s="83"/>
      <c r="F18" s="22">
        <v>30.111000000000001</v>
      </c>
      <c r="G18" s="22">
        <v>50.422499999999999</v>
      </c>
      <c r="H18" s="23">
        <v>58</v>
      </c>
      <c r="I18" s="98"/>
      <c r="J18" s="22">
        <v>42.121689000000003</v>
      </c>
      <c r="K18" s="22">
        <v>55</v>
      </c>
      <c r="L18" s="23">
        <v>58</v>
      </c>
      <c r="M18" s="61"/>
    </row>
    <row r="19" spans="1:18" x14ac:dyDescent="0.2">
      <c r="B19" s="31"/>
      <c r="C19" s="1"/>
      <c r="D19" s="116" t="s">
        <v>38</v>
      </c>
      <c r="E19" s="8"/>
      <c r="F19" s="16" t="s">
        <v>21</v>
      </c>
      <c r="G19" s="16">
        <f>G18/F18-1</f>
        <v>0.67455414964630855</v>
      </c>
      <c r="H19" s="16">
        <f>H18/G18-1</f>
        <v>0.15028013287718767</v>
      </c>
      <c r="I19" s="98"/>
      <c r="J19" s="16" t="s">
        <v>21</v>
      </c>
      <c r="K19" s="16">
        <f>K18/J18-1</f>
        <v>0.30574061263307839</v>
      </c>
      <c r="L19" s="21">
        <f>L18/K18-1</f>
        <v>5.4545454545454453E-2</v>
      </c>
      <c r="M19" s="1"/>
    </row>
    <row r="20" spans="1:18" s="62" customFormat="1" ht="15" x14ac:dyDescent="0.2">
      <c r="A20" s="176"/>
      <c r="B20" s="59"/>
      <c r="D20" s="123" t="s">
        <v>80</v>
      </c>
      <c r="E20" s="83"/>
      <c r="F20" s="81">
        <v>1.1200000000000001</v>
      </c>
      <c r="G20" s="81">
        <v>1.1599999999999999</v>
      </c>
      <c r="H20" s="64">
        <v>0.9</v>
      </c>
      <c r="I20" s="98"/>
      <c r="J20" s="81">
        <v>1.1499999999999999</v>
      </c>
      <c r="K20" s="81">
        <v>0.98</v>
      </c>
      <c r="L20" s="64">
        <v>0.92</v>
      </c>
      <c r="M20" s="61"/>
    </row>
    <row r="21" spans="1:18" s="62" customFormat="1" x14ac:dyDescent="0.2">
      <c r="A21" s="176"/>
      <c r="B21" s="59"/>
      <c r="D21" s="123" t="s">
        <v>81</v>
      </c>
      <c r="E21" s="84"/>
      <c r="F21" s="22">
        <v>1220</v>
      </c>
      <c r="G21" s="22">
        <v>1262</v>
      </c>
      <c r="H21" s="23">
        <v>817</v>
      </c>
      <c r="I21" s="98"/>
      <c r="J21" s="22">
        <v>1270</v>
      </c>
      <c r="K21" s="22">
        <v>956</v>
      </c>
      <c r="L21" s="23">
        <v>745</v>
      </c>
      <c r="M21" s="61"/>
    </row>
    <row r="22" spans="1:18" x14ac:dyDescent="0.2">
      <c r="B22" s="31"/>
      <c r="C22" s="1"/>
      <c r="D22" s="115" t="s">
        <v>6</v>
      </c>
      <c r="E22" s="8"/>
      <c r="F22" s="22">
        <v>12</v>
      </c>
      <c r="G22" s="22">
        <v>45</v>
      </c>
      <c r="H22" s="23">
        <v>47</v>
      </c>
      <c r="I22" s="98"/>
      <c r="J22" s="22">
        <v>54</v>
      </c>
      <c r="K22" s="22">
        <v>94</v>
      </c>
      <c r="L22" s="97">
        <v>98</v>
      </c>
      <c r="M22" s="1"/>
      <c r="O22" s="88"/>
      <c r="P22" s="88"/>
      <c r="Q22" s="88"/>
      <c r="R22" s="88"/>
    </row>
    <row r="23" spans="1:18" x14ac:dyDescent="0.2">
      <c r="B23" s="31"/>
      <c r="C23" s="1"/>
      <c r="D23" s="116" t="s">
        <v>7</v>
      </c>
      <c r="E23" s="8"/>
      <c r="F23" s="16" t="s">
        <v>21</v>
      </c>
      <c r="G23" s="16">
        <f>G22/F22-1</f>
        <v>2.75</v>
      </c>
      <c r="H23" s="16">
        <f>H22/G22-1</f>
        <v>4.4444444444444509E-2</v>
      </c>
      <c r="I23" s="98"/>
      <c r="J23" s="16" t="s">
        <v>21</v>
      </c>
      <c r="K23" s="16">
        <f>K22/J22-1</f>
        <v>0.7407407407407407</v>
      </c>
      <c r="L23" s="77">
        <f>L22/K22-1</f>
        <v>4.2553191489361764E-2</v>
      </c>
      <c r="M23" s="1"/>
      <c r="Q23" s="89"/>
      <c r="R23" s="89"/>
    </row>
    <row r="24" spans="1:18" x14ac:dyDescent="0.2">
      <c r="B24" s="31"/>
      <c r="C24" s="1"/>
      <c r="D24" s="116" t="s">
        <v>8</v>
      </c>
      <c r="E24" s="8"/>
      <c r="F24" s="16" t="s">
        <v>21</v>
      </c>
      <c r="G24" s="16">
        <v>0.33</v>
      </c>
      <c r="H24" s="77">
        <v>7.0000000000000007E-2</v>
      </c>
      <c r="I24" s="98"/>
      <c r="J24" s="16" t="s">
        <v>21</v>
      </c>
      <c r="K24" s="16">
        <v>0.2</v>
      </c>
      <c r="L24" s="193">
        <v>0.04</v>
      </c>
      <c r="M24" s="1"/>
    </row>
    <row r="25" spans="1:18" x14ac:dyDescent="0.2">
      <c r="B25" s="31"/>
      <c r="C25" s="48"/>
      <c r="D25" s="115" t="s">
        <v>11</v>
      </c>
      <c r="E25" s="8"/>
      <c r="F25" s="22">
        <v>-9</v>
      </c>
      <c r="G25" s="22">
        <v>-42</v>
      </c>
      <c r="H25" s="23">
        <v>-44</v>
      </c>
      <c r="I25" s="98"/>
      <c r="J25" s="22">
        <v>-34</v>
      </c>
      <c r="K25" s="22">
        <v>-84</v>
      </c>
      <c r="L25" s="97">
        <v>-57</v>
      </c>
      <c r="O25" s="88"/>
      <c r="P25" s="88"/>
      <c r="Q25" s="88"/>
      <c r="R25" s="88"/>
    </row>
    <row r="26" spans="1:18" x14ac:dyDescent="0.2">
      <c r="B26" s="31"/>
      <c r="C26" s="1"/>
      <c r="D26" s="116" t="s">
        <v>12</v>
      </c>
      <c r="E26" s="8"/>
      <c r="F26" s="16">
        <f>F25/F22</f>
        <v>-0.75</v>
      </c>
      <c r="G26" s="16">
        <f>G25/G22</f>
        <v>-0.93333333333333335</v>
      </c>
      <c r="H26" s="16">
        <f>H25/H22</f>
        <v>-0.93617021276595747</v>
      </c>
      <c r="I26" s="98"/>
      <c r="J26" s="16">
        <f>J25/J22</f>
        <v>-0.62962962962962965</v>
      </c>
      <c r="K26" s="16">
        <f>K25/K22</f>
        <v>-0.8936170212765957</v>
      </c>
      <c r="L26" s="103">
        <f>L25/L22</f>
        <v>-0.58163265306122447</v>
      </c>
      <c r="O26" s="89"/>
      <c r="P26" s="89"/>
      <c r="Q26" s="89"/>
      <c r="R26" s="89"/>
    </row>
    <row r="27" spans="1:18" s="62" customFormat="1" ht="15" x14ac:dyDescent="0.2">
      <c r="A27" s="176"/>
      <c r="B27" s="59"/>
      <c r="C27" s="85" t="s">
        <v>74</v>
      </c>
      <c r="D27" s="122" t="s">
        <v>82</v>
      </c>
      <c r="E27" s="82"/>
      <c r="F27" s="80"/>
      <c r="G27" s="80"/>
      <c r="H27" s="60"/>
      <c r="I27" s="98"/>
      <c r="J27" s="80"/>
      <c r="K27" s="80"/>
      <c r="L27" s="60"/>
      <c r="M27" s="61"/>
    </row>
    <row r="28" spans="1:18" s="62" customFormat="1" ht="15" x14ac:dyDescent="0.2">
      <c r="A28" s="173"/>
      <c r="B28" s="59"/>
      <c r="D28" s="123" t="s">
        <v>83</v>
      </c>
      <c r="E28" s="83"/>
      <c r="F28" s="22">
        <v>36.799999999999997</v>
      </c>
      <c r="G28" s="22">
        <v>38.498619025311946</v>
      </c>
      <c r="H28" s="23">
        <v>50</v>
      </c>
      <c r="I28" s="98"/>
      <c r="J28" s="63">
        <v>40.46</v>
      </c>
      <c r="K28" s="63">
        <v>48</v>
      </c>
      <c r="L28" s="23">
        <v>55</v>
      </c>
      <c r="M28" s="61"/>
    </row>
    <row r="29" spans="1:18" x14ac:dyDescent="0.2">
      <c r="B29" s="31"/>
      <c r="C29" s="1"/>
      <c r="D29" s="116" t="s">
        <v>38</v>
      </c>
      <c r="E29" s="8"/>
      <c r="F29" s="16" t="s">
        <v>21</v>
      </c>
      <c r="G29" s="16">
        <f>G28/F28-1</f>
        <v>4.6158125687824736E-2</v>
      </c>
      <c r="H29" s="16">
        <f>H28/G28-1</f>
        <v>0.29874788410270425</v>
      </c>
      <c r="I29" s="98"/>
      <c r="J29" s="16" t="s">
        <v>21</v>
      </c>
      <c r="K29" s="16">
        <f>K28/J28-1</f>
        <v>0.18635689569945613</v>
      </c>
      <c r="L29" s="21">
        <f>L28/K28-1</f>
        <v>0.14583333333333326</v>
      </c>
      <c r="M29" s="1"/>
    </row>
    <row r="30" spans="1:18" s="62" customFormat="1" x14ac:dyDescent="0.2">
      <c r="A30" s="173"/>
      <c r="B30" s="59"/>
      <c r="D30" s="123" t="s">
        <v>84</v>
      </c>
      <c r="E30" s="83"/>
      <c r="F30" s="22">
        <v>1910</v>
      </c>
      <c r="G30" s="22">
        <v>2447</v>
      </c>
      <c r="H30" s="23">
        <v>2723</v>
      </c>
      <c r="I30" s="98"/>
      <c r="J30" s="63">
        <v>2257</v>
      </c>
      <c r="K30" s="63">
        <v>2656</v>
      </c>
      <c r="L30" s="23">
        <v>2703</v>
      </c>
      <c r="M30" s="61"/>
    </row>
    <row r="31" spans="1:18" s="62" customFormat="1" x14ac:dyDescent="0.2">
      <c r="A31" s="173"/>
      <c r="B31" s="59"/>
      <c r="D31" s="115" t="s">
        <v>6</v>
      </c>
      <c r="E31" s="8"/>
      <c r="F31" s="17">
        <v>11</v>
      </c>
      <c r="G31" s="17">
        <v>18</v>
      </c>
      <c r="H31" s="27">
        <v>24</v>
      </c>
      <c r="I31" s="98"/>
      <c r="J31" s="17">
        <v>29</v>
      </c>
      <c r="K31" s="17">
        <v>40</v>
      </c>
      <c r="L31" s="97">
        <v>50</v>
      </c>
      <c r="M31" s="61"/>
      <c r="O31" s="88"/>
      <c r="P31" s="88"/>
      <c r="Q31" s="88"/>
      <c r="R31" s="88"/>
    </row>
    <row r="32" spans="1:18" x14ac:dyDescent="0.2">
      <c r="B32" s="31"/>
      <c r="C32" s="1"/>
      <c r="D32" s="116" t="s">
        <v>7</v>
      </c>
      <c r="E32" s="8"/>
      <c r="F32" s="16" t="s">
        <v>21</v>
      </c>
      <c r="G32" s="16">
        <f>G31/F31-1</f>
        <v>0.63636363636363646</v>
      </c>
      <c r="H32" s="16">
        <f>H31/G31-1</f>
        <v>0.33333333333333326</v>
      </c>
      <c r="I32" s="98"/>
      <c r="J32" s="20" t="s">
        <v>21</v>
      </c>
      <c r="K32" s="20">
        <f>K31/J31-1</f>
        <v>0.3793103448275863</v>
      </c>
      <c r="L32" s="77">
        <f>L31/K31-1</f>
        <v>0.25</v>
      </c>
      <c r="M32" s="1"/>
      <c r="Q32" s="89"/>
      <c r="R32" s="89"/>
    </row>
    <row r="33" spans="1:18" x14ac:dyDescent="0.2">
      <c r="B33" s="31"/>
      <c r="C33" s="1"/>
      <c r="D33" s="116" t="s">
        <v>8</v>
      </c>
      <c r="E33" s="8"/>
      <c r="F33" s="16" t="s">
        <v>21</v>
      </c>
      <c r="G33" s="16">
        <v>0.27</v>
      </c>
      <c r="H33" s="77">
        <v>0.22</v>
      </c>
      <c r="I33" s="98"/>
      <c r="J33" s="20" t="s">
        <v>21</v>
      </c>
      <c r="K33" s="20">
        <v>0.24</v>
      </c>
      <c r="L33" s="193">
        <v>0.2</v>
      </c>
      <c r="M33" s="1"/>
    </row>
    <row r="34" spans="1:18" s="62" customFormat="1" x14ac:dyDescent="0.2">
      <c r="A34" s="173"/>
      <c r="B34" s="59"/>
      <c r="D34" s="115" t="s">
        <v>11</v>
      </c>
      <c r="E34" s="8"/>
      <c r="F34" s="17">
        <v>-1</v>
      </c>
      <c r="G34" s="17">
        <v>-11</v>
      </c>
      <c r="H34" s="27">
        <v>-5</v>
      </c>
      <c r="I34" s="98"/>
      <c r="J34" s="17">
        <v>-6</v>
      </c>
      <c r="K34" s="17">
        <v>-16</v>
      </c>
      <c r="L34" s="97">
        <v>-8</v>
      </c>
      <c r="M34" s="61"/>
      <c r="O34" s="88"/>
      <c r="P34" s="88"/>
      <c r="Q34" s="88"/>
      <c r="R34" s="88"/>
    </row>
    <row r="35" spans="1:18" s="62" customFormat="1" x14ac:dyDescent="0.2">
      <c r="A35" s="173"/>
      <c r="B35" s="59"/>
      <c r="D35" s="116" t="s">
        <v>12</v>
      </c>
      <c r="E35" s="8"/>
      <c r="F35" s="16">
        <f>F34/F31</f>
        <v>-9.0909090909090912E-2</v>
      </c>
      <c r="G35" s="16">
        <f>G34/G31</f>
        <v>-0.61111111111111116</v>
      </c>
      <c r="H35" s="16">
        <f>H34/H31</f>
        <v>-0.20833333333333334</v>
      </c>
      <c r="I35" s="98"/>
      <c r="J35" s="16">
        <f>J34/J31</f>
        <v>-0.20689655172413793</v>
      </c>
      <c r="K35" s="16">
        <f>K34/K31</f>
        <v>-0.4</v>
      </c>
      <c r="L35" s="103">
        <f>L34/L31</f>
        <v>-0.16</v>
      </c>
      <c r="M35" s="61"/>
      <c r="O35" s="89"/>
      <c r="P35" s="89"/>
      <c r="Q35" s="89"/>
      <c r="R35" s="89"/>
    </row>
    <row r="36" spans="1:18" s="62" customFormat="1" ht="15" x14ac:dyDescent="0.2">
      <c r="A36" s="176"/>
      <c r="B36" s="59"/>
      <c r="C36" s="85" t="s">
        <v>18</v>
      </c>
      <c r="D36" s="122" t="s">
        <v>179</v>
      </c>
      <c r="E36" s="82"/>
      <c r="F36" s="80"/>
      <c r="G36" s="80"/>
      <c r="H36" s="60"/>
      <c r="I36" s="98"/>
      <c r="J36" s="80"/>
      <c r="K36" s="80"/>
      <c r="L36" s="60"/>
      <c r="M36" s="61"/>
    </row>
    <row r="37" spans="1:18" x14ac:dyDescent="0.2">
      <c r="A37" s="176"/>
      <c r="B37" s="31"/>
      <c r="C37" s="1"/>
      <c r="D37" s="116" t="s">
        <v>157</v>
      </c>
      <c r="E37" s="8"/>
      <c r="F37" s="169" t="s">
        <v>21</v>
      </c>
      <c r="G37" s="169">
        <v>0.3725</v>
      </c>
      <c r="H37" s="169">
        <v>0.38179999999999997</v>
      </c>
      <c r="I37" s="101"/>
      <c r="J37" s="169">
        <v>0.3755</v>
      </c>
      <c r="K37" s="169">
        <v>0.3725</v>
      </c>
      <c r="L37" s="209">
        <v>0.379</v>
      </c>
    </row>
    <row r="38" spans="1:18" s="62" customFormat="1" ht="15" x14ac:dyDescent="0.2">
      <c r="A38" s="176"/>
      <c r="B38" s="59"/>
      <c r="D38" s="123" t="s">
        <v>173</v>
      </c>
      <c r="E38" s="83"/>
      <c r="F38" s="22" t="s">
        <v>21</v>
      </c>
      <c r="G38" s="22">
        <f>116+124</f>
        <v>240</v>
      </c>
      <c r="H38" s="23">
        <v>238</v>
      </c>
      <c r="I38" s="98"/>
      <c r="J38" s="22">
        <v>647</v>
      </c>
      <c r="K38" s="22">
        <v>607</v>
      </c>
      <c r="L38" s="23">
        <v>596</v>
      </c>
      <c r="M38" s="61"/>
    </row>
    <row r="39" spans="1:18" s="62" customFormat="1" x14ac:dyDescent="0.2">
      <c r="A39" s="176"/>
      <c r="B39" s="59"/>
      <c r="D39" s="124" t="s">
        <v>38</v>
      </c>
      <c r="E39" s="83"/>
      <c r="F39" s="58" t="s">
        <v>21</v>
      </c>
      <c r="G39" s="58" t="s">
        <v>21</v>
      </c>
      <c r="H39" s="16">
        <f>H38/G38-1</f>
        <v>-8.3333333333333037E-3</v>
      </c>
      <c r="I39" s="98"/>
      <c r="J39" s="58">
        <v>0.1</v>
      </c>
      <c r="K39" s="58">
        <f>K38/J38-1</f>
        <v>-6.1823802163833097E-2</v>
      </c>
      <c r="L39" s="21">
        <f>L38/K38-1</f>
        <v>-1.8121911037891292E-2</v>
      </c>
      <c r="M39" s="61"/>
    </row>
    <row r="40" spans="1:18" s="62" customFormat="1" ht="15" x14ac:dyDescent="0.2">
      <c r="A40" s="173"/>
      <c r="B40" s="59"/>
      <c r="D40" s="123" t="s">
        <v>174</v>
      </c>
      <c r="E40" s="83"/>
      <c r="F40" s="65" t="s">
        <v>21</v>
      </c>
      <c r="G40" s="65">
        <v>0.98</v>
      </c>
      <c r="H40" s="66">
        <v>1.01</v>
      </c>
      <c r="I40" s="98"/>
      <c r="J40" s="65">
        <v>0.97</v>
      </c>
      <c r="K40" s="65">
        <v>1</v>
      </c>
      <c r="L40" s="66">
        <v>1.01</v>
      </c>
      <c r="M40" s="61"/>
    </row>
    <row r="41" spans="1:18" s="62" customFormat="1" x14ac:dyDescent="0.2">
      <c r="A41" s="173"/>
      <c r="B41" s="59"/>
      <c r="D41" s="115" t="s">
        <v>159</v>
      </c>
      <c r="E41" s="8"/>
      <c r="F41" s="17" t="s">
        <v>21</v>
      </c>
      <c r="G41" s="17">
        <v>275</v>
      </c>
      <c r="H41" s="27">
        <v>277</v>
      </c>
      <c r="I41" s="98"/>
      <c r="J41" s="17">
        <v>454</v>
      </c>
      <c r="K41" s="17">
        <v>555</v>
      </c>
      <c r="L41" s="97">
        <v>553</v>
      </c>
      <c r="M41" s="61"/>
    </row>
    <row r="42" spans="1:18" s="62" customFormat="1" x14ac:dyDescent="0.2">
      <c r="A42" s="173"/>
      <c r="B42" s="59"/>
      <c r="D42" s="116" t="s">
        <v>7</v>
      </c>
      <c r="E42" s="8"/>
      <c r="F42" s="16" t="s">
        <v>21</v>
      </c>
      <c r="G42" s="16" t="s">
        <v>21</v>
      </c>
      <c r="H42" s="16">
        <f>H41/G41-1</f>
        <v>7.2727272727273196E-3</v>
      </c>
      <c r="I42" s="98"/>
      <c r="J42" s="16" t="s">
        <v>21</v>
      </c>
      <c r="K42" s="16">
        <f>K41/J41-1</f>
        <v>0.22246696035242297</v>
      </c>
      <c r="L42" s="77">
        <f>L41/K41-1</f>
        <v>-3.6036036036035668E-3</v>
      </c>
      <c r="M42" s="61"/>
    </row>
    <row r="43" spans="1:18" s="62" customFormat="1" ht="15" x14ac:dyDescent="0.2">
      <c r="A43" s="173"/>
      <c r="B43" s="59"/>
      <c r="D43" s="116" t="s">
        <v>170</v>
      </c>
      <c r="E43" s="8"/>
      <c r="F43" s="16" t="s">
        <v>21</v>
      </c>
      <c r="G43" s="16" t="s">
        <v>21</v>
      </c>
      <c r="H43" s="16">
        <v>-0.02</v>
      </c>
      <c r="I43" s="98"/>
      <c r="J43" s="16" t="s">
        <v>21</v>
      </c>
      <c r="K43" s="16">
        <v>-0.04</v>
      </c>
      <c r="L43" s="77">
        <v>-0.02</v>
      </c>
      <c r="M43" s="61"/>
    </row>
    <row r="44" spans="1:18" s="62" customFormat="1" x14ac:dyDescent="0.2">
      <c r="A44" s="173"/>
      <c r="B44" s="59"/>
      <c r="D44" s="115" t="s">
        <v>167</v>
      </c>
      <c r="E44" s="8"/>
      <c r="F44" s="17" t="s">
        <v>21</v>
      </c>
      <c r="G44" s="17">
        <v>52</v>
      </c>
      <c r="H44" s="27">
        <v>47</v>
      </c>
      <c r="I44" s="98"/>
      <c r="J44" s="17">
        <v>110</v>
      </c>
      <c r="K44" s="17">
        <v>102</v>
      </c>
      <c r="L44" s="97">
        <v>105</v>
      </c>
      <c r="M44" s="61"/>
    </row>
    <row r="45" spans="1:18" x14ac:dyDescent="0.2">
      <c r="B45" s="31"/>
      <c r="C45" s="1"/>
      <c r="D45" s="116" t="s">
        <v>164</v>
      </c>
      <c r="E45" s="8"/>
      <c r="F45" s="16" t="s">
        <v>21</v>
      </c>
      <c r="G45" s="16">
        <f>G44/G41</f>
        <v>0.18909090909090909</v>
      </c>
      <c r="H45" s="16">
        <f>H44/H41</f>
        <v>0.16967509025270758</v>
      </c>
      <c r="I45" s="98"/>
      <c r="J45" s="16">
        <f>J44/J41</f>
        <v>0.24229074889867841</v>
      </c>
      <c r="K45" s="16">
        <f>K44/K41</f>
        <v>0.18378378378378379</v>
      </c>
      <c r="L45" s="103">
        <f>L44/L41</f>
        <v>0.189873417721519</v>
      </c>
    </row>
    <row r="46" spans="1:18" x14ac:dyDescent="0.2">
      <c r="B46" s="31"/>
      <c r="C46" s="1"/>
      <c r="D46" s="116"/>
      <c r="E46" s="8"/>
      <c r="F46" s="16"/>
      <c r="G46" s="16"/>
      <c r="H46" s="21"/>
      <c r="I46" s="98"/>
      <c r="J46" s="16"/>
      <c r="K46" s="16"/>
      <c r="L46" s="21"/>
    </row>
    <row r="47" spans="1:18" ht="15" x14ac:dyDescent="0.2">
      <c r="B47" s="31"/>
      <c r="C47" s="28" t="s">
        <v>237</v>
      </c>
      <c r="D47" s="117" t="s">
        <v>73</v>
      </c>
      <c r="E47" s="117"/>
      <c r="F47" s="119"/>
      <c r="G47" s="119"/>
      <c r="H47" s="120"/>
      <c r="I47" s="98"/>
      <c r="J47" s="119"/>
      <c r="K47" s="119"/>
      <c r="L47" s="120"/>
    </row>
    <row r="48" spans="1:18" x14ac:dyDescent="0.2">
      <c r="B48" s="31"/>
      <c r="C48" s="1"/>
      <c r="D48" s="8" t="s">
        <v>6</v>
      </c>
      <c r="E48" s="8"/>
      <c r="F48" s="18">
        <v>120</v>
      </c>
      <c r="G48" s="18">
        <v>334</v>
      </c>
      <c r="H48" s="19">
        <v>211</v>
      </c>
      <c r="I48" s="98"/>
      <c r="J48" s="17">
        <v>425</v>
      </c>
      <c r="K48" s="17">
        <v>545</v>
      </c>
      <c r="L48" s="19">
        <v>444</v>
      </c>
      <c r="M48" s="1"/>
    </row>
    <row r="49" spans="1:13" x14ac:dyDescent="0.2">
      <c r="B49" s="31"/>
      <c r="C49" s="1"/>
      <c r="D49" s="15" t="s">
        <v>7</v>
      </c>
      <c r="E49" s="8"/>
      <c r="F49" s="16">
        <v>1.35</v>
      </c>
      <c r="G49" s="16">
        <f>G48/F48-1</f>
        <v>1.7833333333333332</v>
      </c>
      <c r="H49" s="16">
        <f>H48/G48-1</f>
        <v>-0.36826347305389218</v>
      </c>
      <c r="I49" s="98"/>
      <c r="J49" s="16">
        <v>2.7</v>
      </c>
      <c r="K49" s="16">
        <f>K48/J48-1</f>
        <v>0.2823529411764707</v>
      </c>
      <c r="L49" s="21">
        <f>L48/K48-1</f>
        <v>-0.18532110091743115</v>
      </c>
      <c r="M49" s="1"/>
    </row>
    <row r="50" spans="1:13" x14ac:dyDescent="0.2">
      <c r="B50" s="31"/>
      <c r="C50" s="1"/>
      <c r="D50" s="15" t="s">
        <v>8</v>
      </c>
      <c r="E50" s="8"/>
      <c r="F50" s="76">
        <v>0.51</v>
      </c>
      <c r="G50" s="76">
        <v>0.38</v>
      </c>
      <c r="H50" s="77">
        <v>0.09</v>
      </c>
      <c r="I50" s="98"/>
      <c r="J50" s="20">
        <v>0.55038759689922478</v>
      </c>
      <c r="K50" s="20">
        <v>0.18</v>
      </c>
      <c r="L50" s="79">
        <v>7.0000000000000007E-2</v>
      </c>
      <c r="M50" s="1"/>
    </row>
    <row r="51" spans="1:13" x14ac:dyDescent="0.2">
      <c r="B51" s="31"/>
      <c r="C51" s="1"/>
      <c r="D51" s="8" t="s">
        <v>11</v>
      </c>
      <c r="E51" s="8"/>
      <c r="F51" s="18">
        <v>-48</v>
      </c>
      <c r="G51" s="18">
        <v>-178</v>
      </c>
      <c r="H51" s="19">
        <v>-64</v>
      </c>
      <c r="I51" s="98"/>
      <c r="J51" s="17">
        <v>-117</v>
      </c>
      <c r="K51" s="17">
        <v>-258</v>
      </c>
      <c r="L51" s="19">
        <v>-80</v>
      </c>
    </row>
    <row r="52" spans="1:13" s="62" customFormat="1" ht="13.5" thickBot="1" x14ac:dyDescent="0.25">
      <c r="A52" s="177"/>
      <c r="B52" s="59"/>
      <c r="D52" s="15" t="s">
        <v>12</v>
      </c>
      <c r="E52" s="8"/>
      <c r="F52" s="29">
        <f>F51/F48</f>
        <v>-0.4</v>
      </c>
      <c r="G52" s="29">
        <f>G51/G48</f>
        <v>-0.53293413173652693</v>
      </c>
      <c r="H52" s="30">
        <f>H51/H48</f>
        <v>-0.30331753554502372</v>
      </c>
      <c r="I52" s="98"/>
      <c r="J52" s="29">
        <f>J51/J48</f>
        <v>-0.2752941176470588</v>
      </c>
      <c r="K52" s="29">
        <f>K51/K48</f>
        <v>-0.47339449541284406</v>
      </c>
      <c r="L52" s="30">
        <f>L51/L48</f>
        <v>-0.18018018018018017</v>
      </c>
      <c r="M52" s="61"/>
    </row>
    <row r="53" spans="1:13" x14ac:dyDescent="0.2">
      <c r="A53" s="177"/>
      <c r="B53" s="31"/>
      <c r="L53" s="38"/>
    </row>
    <row r="54" spans="1:13" x14ac:dyDescent="0.2">
      <c r="A54" s="177"/>
      <c r="B54" s="31"/>
      <c r="D54" s="34" t="s">
        <v>24</v>
      </c>
      <c r="L54" s="38"/>
    </row>
    <row r="55" spans="1:13" x14ac:dyDescent="0.2">
      <c r="A55" s="177"/>
      <c r="B55" s="31"/>
      <c r="D55" s="35" t="s">
        <v>25</v>
      </c>
      <c r="E55" s="34" t="s">
        <v>34</v>
      </c>
      <c r="L55" s="38"/>
    </row>
    <row r="56" spans="1:13" x14ac:dyDescent="0.2">
      <c r="A56" s="177"/>
      <c r="B56" s="31"/>
      <c r="C56" s="1"/>
      <c r="D56" s="35" t="s">
        <v>27</v>
      </c>
      <c r="E56" s="132" t="s">
        <v>151</v>
      </c>
      <c r="L56" s="38"/>
    </row>
    <row r="57" spans="1:13" x14ac:dyDescent="0.2">
      <c r="A57" s="177"/>
      <c r="B57" s="31"/>
      <c r="C57" s="1"/>
      <c r="D57" s="35" t="s">
        <v>28</v>
      </c>
      <c r="E57" s="36" t="s">
        <v>85</v>
      </c>
      <c r="L57" s="38"/>
    </row>
    <row r="58" spans="1:13" x14ac:dyDescent="0.2">
      <c r="A58" s="177"/>
      <c r="B58" s="31"/>
      <c r="C58" s="1"/>
      <c r="D58" s="35" t="s">
        <v>30</v>
      </c>
      <c r="E58" s="36" t="s">
        <v>155</v>
      </c>
      <c r="L58" s="38"/>
    </row>
    <row r="59" spans="1:13" x14ac:dyDescent="0.2">
      <c r="A59" s="177"/>
      <c r="B59" s="31"/>
      <c r="C59" s="1"/>
      <c r="D59" s="35" t="s">
        <v>31</v>
      </c>
      <c r="E59" s="132" t="s">
        <v>86</v>
      </c>
      <c r="L59" s="38"/>
    </row>
    <row r="60" spans="1:13" x14ac:dyDescent="0.2">
      <c r="A60" s="177"/>
      <c r="B60" s="31"/>
      <c r="C60" s="1"/>
      <c r="D60" s="35" t="s">
        <v>45</v>
      </c>
      <c r="E60" s="36" t="s">
        <v>87</v>
      </c>
      <c r="L60" s="38"/>
    </row>
    <row r="61" spans="1:13" x14ac:dyDescent="0.2">
      <c r="A61" s="177"/>
      <c r="B61" s="31"/>
      <c r="C61" s="1"/>
      <c r="D61" s="35" t="s">
        <v>46</v>
      </c>
      <c r="E61" s="132" t="s">
        <v>152</v>
      </c>
      <c r="L61" s="38"/>
    </row>
    <row r="62" spans="1:13" x14ac:dyDescent="0.2">
      <c r="A62" s="177"/>
      <c r="B62" s="31"/>
      <c r="C62" s="1"/>
      <c r="D62" s="35" t="s">
        <v>47</v>
      </c>
      <c r="E62" s="36" t="s">
        <v>178</v>
      </c>
      <c r="L62" s="38"/>
    </row>
    <row r="63" spans="1:13" x14ac:dyDescent="0.2">
      <c r="A63" s="177"/>
      <c r="B63" s="31"/>
      <c r="C63" s="1"/>
      <c r="D63" s="35" t="s">
        <v>72</v>
      </c>
      <c r="E63" s="132" t="s">
        <v>169</v>
      </c>
      <c r="L63" s="38"/>
    </row>
    <row r="64" spans="1:13" ht="13.5" thickBot="1" x14ac:dyDescent="0.25">
      <c r="A64" s="177"/>
      <c r="B64" s="42"/>
      <c r="C64" s="43"/>
      <c r="D64" s="44" t="s">
        <v>156</v>
      </c>
      <c r="E64" s="74" t="s">
        <v>26</v>
      </c>
      <c r="F64" s="43"/>
      <c r="G64" s="43"/>
      <c r="H64" s="43"/>
      <c r="I64" s="43"/>
      <c r="J64" s="43"/>
      <c r="K64" s="43"/>
      <c r="L64" s="45"/>
    </row>
    <row r="65" spans="1:12" s="3" customFormat="1" ht="6" customHeight="1" x14ac:dyDescent="0.2">
      <c r="A65" s="177"/>
      <c r="B65" s="1"/>
      <c r="C65" s="2"/>
      <c r="D65" s="2"/>
      <c r="E65" s="1"/>
      <c r="F65" s="1"/>
      <c r="G65" s="1"/>
      <c r="H65" s="1"/>
      <c r="I65" s="1"/>
      <c r="J65" s="1"/>
      <c r="K65" s="1"/>
      <c r="L65" s="1"/>
    </row>
    <row r="66" spans="1:12" x14ac:dyDescent="0.2">
      <c r="A66" s="177"/>
    </row>
    <row r="67" spans="1:12" x14ac:dyDescent="0.2">
      <c r="A67" s="177"/>
    </row>
    <row r="68" spans="1:12" x14ac:dyDescent="0.2">
      <c r="A68" s="177"/>
    </row>
    <row r="69" spans="1:12" x14ac:dyDescent="0.2">
      <c r="A69" s="177"/>
    </row>
    <row r="70" spans="1:12" x14ac:dyDescent="0.2">
      <c r="A70" s="177"/>
    </row>
    <row r="75" spans="1:12" x14ac:dyDescent="0.2">
      <c r="A75" s="176"/>
    </row>
  </sheetData>
  <protectedRanges>
    <protectedRange sqref="L1:L1048576" name="Range1"/>
  </protectedRanges>
  <pageMargins left="0.7" right="0.7" top="0.75" bottom="0.75" header="0.3" footer="0.3"/>
  <pageSetup scale="44" orientation="portrait" r:id="rId1"/>
  <ignoredErrors>
    <ignoredError sqref="D55:D61 D62 D63:D6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E76C-CD27-4418-84E3-6819F68F6455}">
  <sheetPr>
    <pageSetUpPr fitToPage="1"/>
  </sheetPr>
  <dimension ref="A1:R44"/>
  <sheetViews>
    <sheetView showGridLines="0" zoomScaleNormal="100" zoomScaleSheetLayoutView="100" workbookViewId="0">
      <pane xSplit="5" ySplit="3" topLeftCell="F4" activePane="bottomRight" state="frozen"/>
      <selection activeCell="O97" sqref="O97"/>
      <selection pane="topRight" activeCell="O97" sqref="O97"/>
      <selection pane="bottomLeft" activeCell="O97" sqref="O97"/>
      <selection pane="bottomRight" activeCell="B2" sqref="B2"/>
    </sheetView>
  </sheetViews>
  <sheetFormatPr defaultColWidth="9.140625" defaultRowHeight="12.75" x14ac:dyDescent="0.2"/>
  <cols>
    <col min="1" max="1" width="2.28515625" style="172" customWidth="1"/>
    <col min="2" max="2" width="4.7109375" style="1" customWidth="1"/>
    <col min="3" max="3" width="33.85546875" style="2"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16384" width="9.140625" style="1"/>
  </cols>
  <sheetData>
    <row r="1" spans="1:18" s="172" customFormat="1" ht="7.5" customHeight="1" thickBot="1" x14ac:dyDescent="0.25">
      <c r="C1" s="178"/>
      <c r="D1" s="178"/>
    </row>
    <row r="2" spans="1:18" x14ac:dyDescent="0.2">
      <c r="B2" s="4" t="s">
        <v>16</v>
      </c>
      <c r="C2" s="40"/>
      <c r="D2" s="5"/>
      <c r="E2" s="5"/>
      <c r="F2" s="5"/>
      <c r="G2" s="5"/>
      <c r="H2" s="6"/>
      <c r="I2" s="91"/>
      <c r="J2" s="5"/>
      <c r="K2" s="5"/>
      <c r="L2" s="6"/>
    </row>
    <row r="3" spans="1:18" x14ac:dyDescent="0.2">
      <c r="B3" s="31"/>
      <c r="C3" s="7"/>
      <c r="D3" s="3" t="s">
        <v>1</v>
      </c>
      <c r="E3" s="8"/>
      <c r="F3" s="9" t="s">
        <v>150</v>
      </c>
      <c r="G3" s="9" t="s">
        <v>149</v>
      </c>
      <c r="H3" s="10" t="s">
        <v>148</v>
      </c>
      <c r="I3" s="93"/>
      <c r="J3" s="9" t="s">
        <v>2</v>
      </c>
      <c r="K3" s="9" t="s">
        <v>3</v>
      </c>
      <c r="L3" s="10" t="s">
        <v>181</v>
      </c>
    </row>
    <row r="4" spans="1:18" s="3" customFormat="1" x14ac:dyDescent="0.2">
      <c r="A4" s="172"/>
      <c r="B4" s="31"/>
      <c r="C4" s="7"/>
      <c r="D4" s="105" t="s">
        <v>4</v>
      </c>
      <c r="E4" s="106"/>
      <c r="F4" s="107"/>
      <c r="G4" s="107"/>
      <c r="H4" s="108"/>
      <c r="I4" s="98"/>
      <c r="J4" s="107"/>
      <c r="K4" s="107"/>
      <c r="L4" s="108"/>
    </row>
    <row r="5" spans="1:18" ht="15" x14ac:dyDescent="0.2">
      <c r="B5" s="31"/>
      <c r="C5" s="28" t="s">
        <v>37</v>
      </c>
      <c r="D5" s="117" t="s">
        <v>88</v>
      </c>
      <c r="E5" s="117"/>
      <c r="F5" s="119"/>
      <c r="G5" s="119"/>
      <c r="H5" s="120"/>
      <c r="I5" s="98"/>
      <c r="J5" s="119"/>
      <c r="K5" s="119"/>
      <c r="L5" s="120"/>
      <c r="M5" s="1"/>
    </row>
    <row r="6" spans="1:18" x14ac:dyDescent="0.2">
      <c r="B6" s="31"/>
      <c r="C6" s="1"/>
      <c r="D6" s="8" t="s">
        <v>6</v>
      </c>
      <c r="E6" s="8"/>
      <c r="F6" s="18">
        <v>1026</v>
      </c>
      <c r="G6" s="18">
        <v>843</v>
      </c>
      <c r="H6" s="19">
        <v>930</v>
      </c>
      <c r="I6" s="98"/>
      <c r="J6" s="18">
        <v>2249</v>
      </c>
      <c r="K6" s="18">
        <v>1928</v>
      </c>
      <c r="L6" s="97">
        <v>2206</v>
      </c>
      <c r="O6" s="88"/>
      <c r="P6" s="88"/>
      <c r="Q6" s="88"/>
      <c r="R6" s="88"/>
    </row>
    <row r="7" spans="1:18" x14ac:dyDescent="0.2">
      <c r="B7" s="31"/>
      <c r="C7" s="1"/>
      <c r="D7" s="15" t="s">
        <v>7</v>
      </c>
      <c r="E7" s="8"/>
      <c r="F7" s="76">
        <v>7.0000000000000007E-2</v>
      </c>
      <c r="G7" s="76">
        <f>G6/F6-1</f>
        <v>-0.17836257309941517</v>
      </c>
      <c r="H7" s="76">
        <f>H6/G6-1</f>
        <v>0.10320284697508897</v>
      </c>
      <c r="I7" s="98"/>
      <c r="J7" s="76">
        <v>0</v>
      </c>
      <c r="K7" s="76">
        <f>K6/J6-1</f>
        <v>-0.14273010226767457</v>
      </c>
      <c r="L7" s="77">
        <f>L6/K6-1</f>
        <v>0.14419087136929454</v>
      </c>
      <c r="Q7" s="89"/>
      <c r="R7" s="89"/>
    </row>
    <row r="8" spans="1:18" x14ac:dyDescent="0.2">
      <c r="B8" s="31"/>
      <c r="C8" s="1"/>
      <c r="D8" s="15" t="s">
        <v>8</v>
      </c>
      <c r="E8" s="8"/>
      <c r="F8" s="76">
        <v>0.04</v>
      </c>
      <c r="G8" s="76">
        <v>-0.04</v>
      </c>
      <c r="H8" s="77">
        <v>0.04</v>
      </c>
      <c r="I8" s="98"/>
      <c r="J8" s="76">
        <v>0.03</v>
      </c>
      <c r="K8" s="76">
        <v>-0.04</v>
      </c>
      <c r="L8" s="77">
        <v>0.08</v>
      </c>
    </row>
    <row r="9" spans="1:18" x14ac:dyDescent="0.2">
      <c r="B9" s="31"/>
      <c r="C9" s="1"/>
      <c r="D9" s="8" t="s">
        <v>11</v>
      </c>
      <c r="E9" s="8"/>
      <c r="F9" s="18">
        <v>-11</v>
      </c>
      <c r="G9" s="18">
        <v>-37</v>
      </c>
      <c r="H9" s="19">
        <v>-24</v>
      </c>
      <c r="I9" s="98"/>
      <c r="J9" s="18">
        <v>-35</v>
      </c>
      <c r="K9" s="18">
        <v>-61</v>
      </c>
      <c r="L9" s="97">
        <v>-35</v>
      </c>
      <c r="M9" s="1"/>
      <c r="O9" s="88"/>
      <c r="P9" s="88"/>
      <c r="Q9" s="88"/>
      <c r="R9" s="88"/>
    </row>
    <row r="10" spans="1:18" x14ac:dyDescent="0.2">
      <c r="B10" s="31"/>
      <c r="C10" s="1"/>
      <c r="D10" s="15" t="s">
        <v>12</v>
      </c>
      <c r="E10" s="8"/>
      <c r="F10" s="76">
        <f t="shared" ref="F10:H10" si="0">F9/F6</f>
        <v>-1.0721247563352826E-2</v>
      </c>
      <c r="G10" s="76">
        <f t="shared" si="0"/>
        <v>-4.3890865954922892E-2</v>
      </c>
      <c r="H10" s="76">
        <f t="shared" si="0"/>
        <v>-2.5806451612903226E-2</v>
      </c>
      <c r="I10" s="98"/>
      <c r="J10" s="76">
        <v>-0.02</v>
      </c>
      <c r="K10" s="76">
        <f t="shared" ref="K10" si="1">K9/K6</f>
        <v>-3.1639004149377592E-2</v>
      </c>
      <c r="L10" s="77">
        <f t="shared" ref="L10" si="2">L9/L6</f>
        <v>-1.5865820489573891E-2</v>
      </c>
      <c r="O10" s="76"/>
      <c r="P10" s="76"/>
      <c r="Q10" s="76"/>
      <c r="R10" s="76"/>
    </row>
    <row r="11" spans="1:18" x14ac:dyDescent="0.2">
      <c r="B11" s="31"/>
      <c r="C11" s="1"/>
      <c r="D11" s="8" t="s">
        <v>89</v>
      </c>
      <c r="E11" s="8"/>
      <c r="F11" s="17">
        <v>1233.2</v>
      </c>
      <c r="G11" s="17">
        <v>1032</v>
      </c>
      <c r="H11" s="27">
        <v>1112</v>
      </c>
      <c r="I11" s="98"/>
      <c r="J11" s="17">
        <v>2697</v>
      </c>
      <c r="K11" s="17">
        <v>2343</v>
      </c>
      <c r="L11" s="27">
        <v>2587</v>
      </c>
      <c r="M11" s="1"/>
      <c r="O11" s="88"/>
      <c r="P11" s="88"/>
      <c r="Q11" s="88"/>
      <c r="R11" s="88"/>
    </row>
    <row r="12" spans="1:18" x14ac:dyDescent="0.2">
      <c r="B12" s="31"/>
      <c r="C12" s="1"/>
      <c r="D12" s="15" t="s">
        <v>7</v>
      </c>
      <c r="E12" s="8"/>
      <c r="F12" s="16">
        <v>0.06</v>
      </c>
      <c r="G12" s="16">
        <f>G11/F11-1</f>
        <v>-0.16315277327278632</v>
      </c>
      <c r="H12" s="76">
        <f>H11/G11-1</f>
        <v>7.7519379844961156E-2</v>
      </c>
      <c r="I12" s="98"/>
      <c r="J12" s="16">
        <v>0.01</v>
      </c>
      <c r="K12" s="16">
        <f>K11/J11-1</f>
        <v>-0.13125695216907673</v>
      </c>
      <c r="L12" s="21">
        <f>L11/K11-1</f>
        <v>0.10413999146393516</v>
      </c>
      <c r="M12" s="1"/>
      <c r="Q12" s="89"/>
      <c r="R12" s="89"/>
    </row>
    <row r="13" spans="1:18" x14ac:dyDescent="0.2">
      <c r="B13" s="31"/>
      <c r="C13" s="1"/>
      <c r="D13" s="15" t="s">
        <v>8</v>
      </c>
      <c r="E13" s="8"/>
      <c r="F13" s="16">
        <v>4.1000000000000002E-2</v>
      </c>
      <c r="G13" s="16">
        <v>-0.03</v>
      </c>
      <c r="H13" s="21">
        <v>0.03</v>
      </c>
      <c r="I13" s="98"/>
      <c r="J13" s="16">
        <v>0.03</v>
      </c>
      <c r="K13" s="16">
        <v>-0.04</v>
      </c>
      <c r="L13" s="21">
        <v>7.0000000000000007E-2</v>
      </c>
      <c r="M13" s="1"/>
    </row>
    <row r="14" spans="1:18" x14ac:dyDescent="0.2">
      <c r="B14" s="31"/>
      <c r="C14" s="1"/>
      <c r="D14" s="8" t="s">
        <v>90</v>
      </c>
      <c r="E14" s="8"/>
      <c r="F14" s="17">
        <v>196.90100000000001</v>
      </c>
      <c r="G14" s="17">
        <v>395.27699999999999</v>
      </c>
      <c r="H14" s="27">
        <v>593</v>
      </c>
      <c r="I14" s="98"/>
      <c r="J14" s="17">
        <v>335</v>
      </c>
      <c r="K14" s="17">
        <v>517</v>
      </c>
      <c r="L14" s="27">
        <v>716</v>
      </c>
      <c r="M14" s="1"/>
    </row>
    <row r="15" spans="1:18" x14ac:dyDescent="0.2">
      <c r="B15" s="31"/>
      <c r="C15" s="1"/>
      <c r="D15" s="15" t="s">
        <v>38</v>
      </c>
      <c r="E15" s="8"/>
      <c r="F15" s="16" t="s">
        <v>21</v>
      </c>
      <c r="G15" s="16">
        <f>G14/F14-1</f>
        <v>1.0074910741946459</v>
      </c>
      <c r="H15" s="76">
        <f>H14/G14-1</f>
        <v>0.50021377413813606</v>
      </c>
      <c r="I15" s="98"/>
      <c r="J15" s="16">
        <v>1.74</v>
      </c>
      <c r="K15" s="16">
        <f>K14/J14-1</f>
        <v>0.5432835820895523</v>
      </c>
      <c r="L15" s="21">
        <f>L14/K14-1</f>
        <v>0.38491295938104453</v>
      </c>
      <c r="M15" s="1"/>
    </row>
    <row r="16" spans="1:18" x14ac:dyDescent="0.2">
      <c r="B16" s="31"/>
      <c r="C16" s="1"/>
      <c r="D16" s="41" t="s">
        <v>91</v>
      </c>
      <c r="E16" s="8"/>
      <c r="F16" s="16">
        <v>4.97</v>
      </c>
      <c r="G16" s="16">
        <v>0.47</v>
      </c>
      <c r="H16" s="21">
        <v>-0.01</v>
      </c>
      <c r="I16" s="98"/>
      <c r="J16" s="16">
        <v>3.33</v>
      </c>
      <c r="K16" s="16">
        <v>0.15</v>
      </c>
      <c r="L16" s="21">
        <v>0.01</v>
      </c>
      <c r="M16" s="1"/>
    </row>
    <row r="17" spans="2:18" x14ac:dyDescent="0.2">
      <c r="B17" s="31"/>
      <c r="C17" s="1"/>
      <c r="D17" s="41" t="s">
        <v>92</v>
      </c>
      <c r="E17" s="8"/>
      <c r="F17" s="16">
        <v>5.63</v>
      </c>
      <c r="G17" s="16">
        <v>0.59</v>
      </c>
      <c r="H17" s="21">
        <v>0.16</v>
      </c>
      <c r="I17" s="98"/>
      <c r="J17" s="16">
        <v>3.35</v>
      </c>
      <c r="K17" s="16">
        <v>0.28999999999999998</v>
      </c>
      <c r="L17" s="21">
        <v>0.15</v>
      </c>
      <c r="M17" s="1"/>
    </row>
    <row r="18" spans="2:18" x14ac:dyDescent="0.2">
      <c r="B18" s="31"/>
      <c r="C18" s="1"/>
      <c r="D18" s="116"/>
      <c r="E18" s="8"/>
      <c r="F18" s="16"/>
      <c r="G18" s="16"/>
      <c r="H18" s="21"/>
      <c r="I18" s="98"/>
      <c r="J18" s="16"/>
      <c r="K18" s="16"/>
      <c r="L18" s="21"/>
    </row>
    <row r="19" spans="2:18" ht="15" x14ac:dyDescent="0.2">
      <c r="B19" s="31"/>
      <c r="C19" s="28" t="s">
        <v>93</v>
      </c>
      <c r="D19" s="117" t="s">
        <v>88</v>
      </c>
      <c r="E19" s="117"/>
      <c r="F19" s="119"/>
      <c r="G19" s="119"/>
      <c r="H19" s="120"/>
      <c r="I19" s="98"/>
      <c r="J19" s="119"/>
      <c r="K19" s="119"/>
      <c r="L19" s="120"/>
    </row>
    <row r="20" spans="2:18" x14ac:dyDescent="0.2">
      <c r="B20" s="31"/>
      <c r="C20" s="1"/>
      <c r="D20" s="8" t="s">
        <v>6</v>
      </c>
      <c r="E20" s="8"/>
      <c r="F20" s="17">
        <v>1029</v>
      </c>
      <c r="G20" s="17">
        <v>852</v>
      </c>
      <c r="H20" s="27">
        <v>948</v>
      </c>
      <c r="I20" s="98"/>
      <c r="J20" s="17">
        <v>2259</v>
      </c>
      <c r="K20" s="17">
        <v>1953</v>
      </c>
      <c r="L20" s="97">
        <v>2229</v>
      </c>
    </row>
    <row r="21" spans="2:18" x14ac:dyDescent="0.2">
      <c r="B21" s="31"/>
      <c r="C21" s="1"/>
      <c r="D21" s="15" t="s">
        <v>7</v>
      </c>
      <c r="E21" s="8"/>
      <c r="F21" s="16">
        <v>7.0000000000000007E-2</v>
      </c>
      <c r="G21" s="16">
        <f>G20/F20-1</f>
        <v>-0.17201166180758021</v>
      </c>
      <c r="H21" s="76">
        <f>H20/G20-1</f>
        <v>0.11267605633802824</v>
      </c>
      <c r="I21" s="98"/>
      <c r="J21" s="16">
        <v>0</v>
      </c>
      <c r="K21" s="16">
        <f>K20/J20-1</f>
        <v>-0.13545816733067728</v>
      </c>
      <c r="L21" s="21">
        <f>L20/K20-1</f>
        <v>0.1413210445468509</v>
      </c>
      <c r="M21" s="1"/>
    </row>
    <row r="22" spans="2:18" x14ac:dyDescent="0.2">
      <c r="B22" s="31"/>
      <c r="C22" s="1"/>
      <c r="D22" s="15" t="s">
        <v>8</v>
      </c>
      <c r="E22" s="8"/>
      <c r="F22" s="16">
        <v>0.04</v>
      </c>
      <c r="G22" s="16">
        <v>-4.2759961127308066E-2</v>
      </c>
      <c r="H22" s="21">
        <v>0.04</v>
      </c>
      <c r="I22" s="98"/>
      <c r="J22" s="16">
        <v>0.03</v>
      </c>
      <c r="K22" s="16">
        <v>-0.04</v>
      </c>
      <c r="L22" s="77">
        <v>0.08</v>
      </c>
    </row>
    <row r="23" spans="2:18" x14ac:dyDescent="0.2">
      <c r="B23" s="31"/>
      <c r="C23" s="1"/>
      <c r="D23" s="8" t="s">
        <v>11</v>
      </c>
      <c r="E23" s="8"/>
      <c r="F23" s="17">
        <v>-11</v>
      </c>
      <c r="G23" s="17">
        <v>-38</v>
      </c>
      <c r="H23" s="27">
        <v>-25</v>
      </c>
      <c r="I23" s="98"/>
      <c r="J23" s="17">
        <v>-35</v>
      </c>
      <c r="K23" s="17">
        <v>-63</v>
      </c>
      <c r="L23" s="97">
        <v>-36</v>
      </c>
      <c r="M23" s="1"/>
    </row>
    <row r="24" spans="2:18" x14ac:dyDescent="0.2">
      <c r="B24" s="31"/>
      <c r="C24" s="1"/>
      <c r="D24" s="15" t="s">
        <v>12</v>
      </c>
      <c r="E24" s="8"/>
      <c r="F24" s="16">
        <f>F23/F20</f>
        <v>-1.0689990281827016E-2</v>
      </c>
      <c r="G24" s="16">
        <f>G23/G20</f>
        <v>-4.4600938967136149E-2</v>
      </c>
      <c r="H24" s="76">
        <f t="shared" ref="H24" si="3">H23/H20</f>
        <v>-2.6371308016877638E-2</v>
      </c>
      <c r="I24" s="98"/>
      <c r="J24" s="16">
        <f>J23/J20</f>
        <v>-1.5493581230633024E-2</v>
      </c>
      <c r="K24" s="16">
        <f>K23/K20</f>
        <v>-3.2258064516129031E-2</v>
      </c>
      <c r="L24" s="21">
        <f>L23/L20</f>
        <v>-1.6150740242261104E-2</v>
      </c>
      <c r="M24" s="1"/>
    </row>
    <row r="25" spans="2:18" x14ac:dyDescent="0.2">
      <c r="B25" s="31"/>
      <c r="C25" s="67"/>
      <c r="D25" s="1"/>
      <c r="E25" s="8"/>
      <c r="F25" s="68"/>
      <c r="G25" s="68"/>
      <c r="H25" s="69"/>
      <c r="I25" s="98"/>
      <c r="J25" s="68"/>
      <c r="K25" s="68"/>
      <c r="L25" s="69"/>
    </row>
    <row r="26" spans="2:18" ht="15" x14ac:dyDescent="0.2">
      <c r="B26" s="31"/>
      <c r="C26" s="70" t="s">
        <v>37</v>
      </c>
      <c r="D26" s="71" t="s">
        <v>94</v>
      </c>
      <c r="E26" s="71"/>
      <c r="F26" s="72"/>
      <c r="G26" s="72"/>
      <c r="H26" s="73"/>
      <c r="I26" s="98"/>
      <c r="J26" s="72"/>
      <c r="K26" s="72"/>
      <c r="L26" s="73"/>
    </row>
    <row r="27" spans="2:18" x14ac:dyDescent="0.2">
      <c r="B27" s="31"/>
      <c r="C27" s="1"/>
      <c r="D27" s="8" t="s">
        <v>6</v>
      </c>
      <c r="E27" s="8"/>
      <c r="F27" s="17">
        <v>388</v>
      </c>
      <c r="G27" s="17">
        <v>383</v>
      </c>
      <c r="H27" s="27">
        <v>369</v>
      </c>
      <c r="I27" s="98"/>
      <c r="J27" s="17">
        <v>827</v>
      </c>
      <c r="K27" s="17">
        <v>808</v>
      </c>
      <c r="L27" s="97">
        <v>792</v>
      </c>
      <c r="O27" s="88"/>
      <c r="P27" s="88"/>
      <c r="Q27" s="88"/>
      <c r="R27" s="88"/>
    </row>
    <row r="28" spans="2:18" x14ac:dyDescent="0.2">
      <c r="B28" s="31"/>
      <c r="C28" s="1"/>
      <c r="D28" s="15" t="s">
        <v>7</v>
      </c>
      <c r="E28" s="8"/>
      <c r="F28" s="16">
        <v>0.63</v>
      </c>
      <c r="G28" s="16">
        <f>G27/F27-1</f>
        <v>-1.2886597938144284E-2</v>
      </c>
      <c r="H28" s="76">
        <f>H27/G27-1</f>
        <v>-3.6553524804177506E-2</v>
      </c>
      <c r="I28" s="98"/>
      <c r="J28" s="16">
        <v>0.36</v>
      </c>
      <c r="K28" s="16">
        <f>K27/J27-1</f>
        <v>-2.2974607013301118E-2</v>
      </c>
      <c r="L28" s="77">
        <f>L27/K27-1</f>
        <v>-1.980198019801982E-2</v>
      </c>
      <c r="Q28" s="89"/>
      <c r="R28" s="89"/>
    </row>
    <row r="29" spans="2:18" x14ac:dyDescent="0.2">
      <c r="B29" s="31"/>
      <c r="C29" s="1"/>
      <c r="D29" s="15" t="s">
        <v>8</v>
      </c>
      <c r="E29" s="8"/>
      <c r="F29" s="16">
        <v>0.36</v>
      </c>
      <c r="G29" s="16">
        <v>0.13402061855670103</v>
      </c>
      <c r="H29" s="21">
        <v>0.09</v>
      </c>
      <c r="I29" s="98"/>
      <c r="J29" s="16">
        <v>0.27</v>
      </c>
      <c r="K29" s="16">
        <v>0.12</v>
      </c>
      <c r="L29" s="193">
        <v>0.08</v>
      </c>
    </row>
    <row r="30" spans="2:18" x14ac:dyDescent="0.2">
      <c r="B30" s="31"/>
      <c r="C30" s="1"/>
      <c r="D30" s="8" t="s">
        <v>11</v>
      </c>
      <c r="E30" s="8"/>
      <c r="F30" s="17">
        <v>-1.7</v>
      </c>
      <c r="G30" s="17">
        <v>-13</v>
      </c>
      <c r="H30" s="27">
        <v>-2</v>
      </c>
      <c r="I30" s="98"/>
      <c r="J30" s="17">
        <v>-7</v>
      </c>
      <c r="K30" s="17">
        <v>-22</v>
      </c>
      <c r="L30" s="97">
        <v>-14</v>
      </c>
      <c r="O30" s="88"/>
      <c r="P30" s="88"/>
      <c r="Q30" s="88"/>
      <c r="R30" s="88"/>
    </row>
    <row r="31" spans="2:18" x14ac:dyDescent="0.2">
      <c r="B31" s="31"/>
      <c r="C31" s="1"/>
      <c r="D31" s="15" t="s">
        <v>12</v>
      </c>
      <c r="E31" s="8"/>
      <c r="F31" s="16">
        <f>F30/F27</f>
        <v>-4.3814432989690722E-3</v>
      </c>
      <c r="G31" s="16">
        <f>G30/G27</f>
        <v>-3.3942558746736295E-2</v>
      </c>
      <c r="H31" s="76">
        <f t="shared" ref="H31" si="4">H30/H27</f>
        <v>-5.4200542005420054E-3</v>
      </c>
      <c r="I31" s="98"/>
      <c r="J31" s="16">
        <f>J30/J27</f>
        <v>-8.4643288996372433E-3</v>
      </c>
      <c r="K31" s="16">
        <f>K30/K27</f>
        <v>-2.7227722772277228E-2</v>
      </c>
      <c r="L31" s="77">
        <f t="shared" ref="L31" si="5">L30/L27</f>
        <v>-1.7676767676767676E-2</v>
      </c>
      <c r="M31" s="1"/>
      <c r="O31" s="76"/>
      <c r="P31" s="76"/>
      <c r="Q31" s="76"/>
      <c r="R31" s="76"/>
    </row>
    <row r="32" spans="2:18" x14ac:dyDescent="0.2">
      <c r="B32" s="31"/>
      <c r="C32" s="1"/>
      <c r="D32" s="8" t="s">
        <v>95</v>
      </c>
      <c r="E32" s="8"/>
      <c r="F32" s="17">
        <v>702.1</v>
      </c>
      <c r="G32" s="17">
        <v>700</v>
      </c>
      <c r="H32" s="27">
        <v>711</v>
      </c>
      <c r="I32" s="98"/>
      <c r="J32" s="17">
        <v>1493</v>
      </c>
      <c r="K32" s="17">
        <v>1474</v>
      </c>
      <c r="L32" s="27">
        <v>1523</v>
      </c>
      <c r="O32" s="88"/>
      <c r="P32" s="88"/>
      <c r="Q32" s="88"/>
      <c r="R32" s="88"/>
    </row>
    <row r="33" spans="1:18" x14ac:dyDescent="0.2">
      <c r="B33" s="31"/>
      <c r="C33" s="1"/>
      <c r="D33" s="15" t="s">
        <v>7</v>
      </c>
      <c r="E33" s="8"/>
      <c r="F33" s="16">
        <v>0.72</v>
      </c>
      <c r="G33" s="16">
        <f>G32/F32-1</f>
        <v>-2.9910269192423566E-3</v>
      </c>
      <c r="H33" s="76">
        <f>H32/G32-1</f>
        <v>1.5714285714285792E-2</v>
      </c>
      <c r="I33" s="98"/>
      <c r="J33" s="16">
        <v>0.46</v>
      </c>
      <c r="K33" s="16">
        <f>K32/J32-1</f>
        <v>-1.2726054922973851E-2</v>
      </c>
      <c r="L33" s="21">
        <f>L32/K32-1</f>
        <v>3.324287652645852E-2</v>
      </c>
      <c r="Q33" s="89"/>
      <c r="R33" s="89"/>
    </row>
    <row r="34" spans="1:18" x14ac:dyDescent="0.2">
      <c r="B34" s="31"/>
      <c r="C34" s="1"/>
      <c r="D34" s="15" t="s">
        <v>8</v>
      </c>
      <c r="E34" s="8"/>
      <c r="F34" s="16">
        <v>0.436</v>
      </c>
      <c r="G34" s="16">
        <v>0.15</v>
      </c>
      <c r="H34" s="21">
        <v>0.15</v>
      </c>
      <c r="I34" s="98"/>
      <c r="J34" s="16">
        <v>0.34</v>
      </c>
      <c r="K34" s="16">
        <v>0.13</v>
      </c>
      <c r="L34" s="21">
        <v>0.13</v>
      </c>
    </row>
    <row r="35" spans="1:18" x14ac:dyDescent="0.2">
      <c r="B35" s="31"/>
      <c r="C35" s="1"/>
      <c r="D35" s="8" t="s">
        <v>96</v>
      </c>
      <c r="E35" s="8"/>
      <c r="F35" s="16">
        <v>0.32</v>
      </c>
      <c r="G35" s="16">
        <v>0.15</v>
      </c>
      <c r="H35" s="21">
        <v>0.15</v>
      </c>
      <c r="I35" s="98"/>
      <c r="J35" s="16">
        <v>0.27</v>
      </c>
      <c r="K35" s="16">
        <v>0.14000000000000001</v>
      </c>
      <c r="L35" s="21">
        <v>0.13</v>
      </c>
    </row>
    <row r="36" spans="1:18" x14ac:dyDescent="0.2">
      <c r="B36" s="31"/>
      <c r="C36" s="1"/>
      <c r="D36" s="41" t="s">
        <v>97</v>
      </c>
      <c r="E36" s="8"/>
      <c r="F36" s="16">
        <v>0.47</v>
      </c>
      <c r="G36" s="16">
        <v>0.15</v>
      </c>
      <c r="H36" s="21">
        <v>0.13</v>
      </c>
      <c r="I36" s="98"/>
      <c r="J36" s="16">
        <v>0.42</v>
      </c>
      <c r="K36" s="16">
        <v>0.13</v>
      </c>
      <c r="L36" s="21">
        <v>7.0000000000000007E-2</v>
      </c>
    </row>
    <row r="37" spans="1:18" x14ac:dyDescent="0.2">
      <c r="B37" s="31"/>
      <c r="C37" s="1"/>
      <c r="D37" s="41" t="s">
        <v>98</v>
      </c>
      <c r="E37" s="8"/>
      <c r="F37" s="16">
        <v>0.88</v>
      </c>
      <c r="G37" s="16">
        <v>0.09</v>
      </c>
      <c r="H37" s="21">
        <v>0.03</v>
      </c>
      <c r="I37" s="98"/>
      <c r="J37" s="16">
        <v>0.51</v>
      </c>
      <c r="K37" s="16">
        <v>0.04</v>
      </c>
      <c r="L37" s="21">
        <v>0.03</v>
      </c>
    </row>
    <row r="38" spans="1:18" s="62" customFormat="1" ht="13.5" thickBot="1" x14ac:dyDescent="0.25">
      <c r="A38" s="175"/>
      <c r="B38" s="59"/>
      <c r="D38" s="41" t="s">
        <v>99</v>
      </c>
      <c r="E38" s="8"/>
      <c r="F38" s="29">
        <v>0.78</v>
      </c>
      <c r="G38" s="29">
        <v>0.13</v>
      </c>
      <c r="H38" s="30">
        <v>0.15</v>
      </c>
      <c r="I38" s="98"/>
      <c r="J38" s="29">
        <v>0.51</v>
      </c>
      <c r="K38" s="29">
        <v>0.11</v>
      </c>
      <c r="L38" s="30">
        <v>0.16</v>
      </c>
      <c r="M38" s="61"/>
    </row>
    <row r="39" spans="1:18" x14ac:dyDescent="0.2">
      <c r="B39" s="31"/>
      <c r="D39" s="34"/>
      <c r="E39" s="34"/>
      <c r="L39" s="38"/>
    </row>
    <row r="40" spans="1:18" x14ac:dyDescent="0.2">
      <c r="B40" s="31"/>
      <c r="D40" s="34" t="s">
        <v>24</v>
      </c>
      <c r="E40" s="34"/>
      <c r="L40" s="38"/>
    </row>
    <row r="41" spans="1:18" x14ac:dyDescent="0.2">
      <c r="B41" s="31"/>
      <c r="D41" s="35" t="s">
        <v>25</v>
      </c>
      <c r="E41" s="34" t="s">
        <v>34</v>
      </c>
      <c r="L41" s="38"/>
    </row>
    <row r="42" spans="1:18" x14ac:dyDescent="0.2">
      <c r="B42" s="31"/>
      <c r="D42" s="35" t="s">
        <v>27</v>
      </c>
      <c r="E42" s="34" t="s">
        <v>26</v>
      </c>
      <c r="L42" s="38"/>
    </row>
    <row r="43" spans="1:18" ht="13.5" thickBot="1" x14ac:dyDescent="0.25">
      <c r="B43" s="42"/>
      <c r="C43" s="43"/>
      <c r="D43" s="44" t="s">
        <v>28</v>
      </c>
      <c r="E43" s="74" t="s">
        <v>240</v>
      </c>
      <c r="F43" s="43"/>
      <c r="G43" s="43"/>
      <c r="H43" s="43"/>
      <c r="I43" s="43"/>
      <c r="J43" s="43"/>
      <c r="K43" s="43"/>
      <c r="L43" s="45"/>
    </row>
    <row r="44" spans="1:18" s="3" customFormat="1" ht="6" customHeight="1" x14ac:dyDescent="0.2">
      <c r="A44" s="172"/>
      <c r="B44" s="1"/>
      <c r="C44" s="2"/>
      <c r="D44" s="2"/>
      <c r="E44" s="1"/>
      <c r="F44" s="1"/>
      <c r="G44" s="1"/>
      <c r="H44" s="1"/>
      <c r="I44" s="1"/>
      <c r="J44" s="1"/>
      <c r="K44" s="1"/>
      <c r="L44" s="1"/>
    </row>
  </sheetData>
  <protectedRanges>
    <protectedRange sqref="L39:L1048576 L1:L33" name="Range1"/>
    <protectedRange sqref="L34:L38" name="Range1_1"/>
  </protectedRanges>
  <pageMargins left="0.7" right="0.7" top="0.75" bottom="0.75" header="0.3" footer="0.3"/>
  <pageSetup scale="64" orientation="portrait" r:id="rId1"/>
  <ignoredErrors>
    <ignoredError sqref="D41:D42 D43"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e61253-5b64-47c7-9acd-5edffa8a11c2">
      <Terms xmlns="http://schemas.microsoft.com/office/infopath/2007/PartnerControls"/>
    </lcf76f155ced4ddcb4097134ff3c332f>
    <TaxCatchAll xmlns="6c2ca0a6-a3fb-441d-a8a2-4b9a520640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A3B2C524D52F4E8FBEABCE83680CAA" ma:contentTypeVersion="27" ma:contentTypeDescription="Create a new document." ma:contentTypeScope="" ma:versionID="946ed136906213816c0a444a869a61a0">
  <xsd:schema xmlns:xsd="http://www.w3.org/2001/XMLSchema" xmlns:xs="http://www.w3.org/2001/XMLSchema" xmlns:p="http://schemas.microsoft.com/office/2006/metadata/properties" xmlns:ns2="83e61253-5b64-47c7-9acd-5edffa8a11c2" xmlns:ns3="6c2ca0a6-a3fb-441d-a8a2-4b9a52064090" targetNamespace="http://schemas.microsoft.com/office/2006/metadata/properties" ma:root="true" ma:fieldsID="d4860ce67362e85fbacae0afedb8b071" ns2:_="" ns3:_="">
    <xsd:import namespace="83e61253-5b64-47c7-9acd-5edffa8a11c2"/>
    <xsd:import namespace="6c2ca0a6-a3fb-441d-a8a2-4b9a52064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61253-5b64-47c7-9acd-5edffa8a11c2"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5b0b32f-e310-49b4-ae0d-6de30dafcd5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c2ca0a6-a3fb-441d-a8a2-4b9a520640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2554bd6-c15e-4ef4-b2d9-41aaf34ac35a}" ma:internalName="TaxCatchAll" ma:showField="CatchAllData" ma:web="6c2ca0a6-a3fb-441d-a8a2-4b9a520640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758AF-B45E-44A0-98A5-34FCD964D56E}">
  <ds:schemaRef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6c2ca0a6-a3fb-441d-a8a2-4b9a52064090"/>
    <ds:schemaRef ds:uri="http://schemas.openxmlformats.org/package/2006/metadata/core-properties"/>
    <ds:schemaRef ds:uri="83e61253-5b64-47c7-9acd-5edffa8a11c2"/>
    <ds:schemaRef ds:uri="http://purl.org/dc/terms/"/>
    <ds:schemaRef ds:uri="6c459508-331d-40c2-8c6a-6ce832031775"/>
    <ds:schemaRef ds:uri="3d93e22a-b1f8-42a8-93ef-698c05f887b3"/>
  </ds:schemaRefs>
</ds:datastoreItem>
</file>

<file path=customXml/itemProps2.xml><?xml version="1.0" encoding="utf-8"?>
<ds:datastoreItem xmlns:ds="http://schemas.openxmlformats.org/officeDocument/2006/customXml" ds:itemID="{D4442F32-25AF-4282-AB42-E7320E203D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61253-5b64-47c7-9acd-5edffa8a11c2"/>
    <ds:schemaRef ds:uri="6c2ca0a6-a3fb-441d-a8a2-4b9a520640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284C6F-F175-4F1B-B5E2-2DC38DD6C393}">
  <ds:schemaRefs>
    <ds:schemaRef ds:uri="http://schemas.microsoft.com/sharepoint/v3/contenttype/forms"/>
  </ds:schemaRefs>
</ds:datastoreItem>
</file>

<file path=docMetadata/LabelInfo.xml><?xml version="1.0" encoding="utf-8"?>
<clbl:labelList xmlns:clbl="http://schemas.microsoft.com/office/2020/mipLabelMetadata">
  <clbl:label id="{57e687cc-f93a-416b-a813-dfd9fe80a0f5}" enabled="1" method="Standard" siteId="{ffeebe53-4714-40e9-81b1-cb5984a2ddfd}"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Prosus (Economic Interest)</vt:lpstr>
      <vt:lpstr>Prosus (Consolidated)</vt:lpstr>
      <vt:lpstr>Prosus (Associates&amp;JVs)</vt:lpstr>
      <vt:lpstr>Food Delivery</vt:lpstr>
      <vt:lpstr>Classifieds</vt:lpstr>
      <vt:lpstr>Payments &amp; Fintech</vt:lpstr>
      <vt:lpstr>Edtech</vt:lpstr>
      <vt:lpstr>Etail</vt:lpstr>
      <vt:lpstr>Free Cash Flow</vt:lpstr>
      <vt:lpstr>Contribution by Associates&amp;JVs</vt:lpstr>
      <vt:lpstr>Contribution by Tencent</vt:lpstr>
      <vt:lpstr>Tencent recon</vt:lpstr>
      <vt:lpstr>Classifieds!Print_Area</vt:lpstr>
      <vt:lpstr>Etail!Print_Area</vt:lpstr>
      <vt:lpstr>'Food Delivery'!Print_Area</vt:lpstr>
      <vt:lpstr>'Payments &amp; Fintech'!Print_Area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Kulani Bila</dc:creator>
  <cp:keywords/>
  <dc:description/>
  <cp:lastModifiedBy>Charl Wolmarans</cp:lastModifiedBy>
  <cp:revision/>
  <dcterms:created xsi:type="dcterms:W3CDTF">2022-10-18T13:07:25Z</dcterms:created>
  <dcterms:modified xsi:type="dcterms:W3CDTF">2024-06-21T14:18:07Z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0x010100464FC118F87B1B4AB0A1BB68971A279D</vt:lpwstr>
  </property>
  <property fmtid="{D5CDD505-2E9C-101B-9397-08002B2CF9AE}" pid="3" name="MediaServiceImageTags">
    <vt:lpwstr/>
  </property>
</Properties>
</file>