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defaultThemeVersion="166925"/>
  <mc:AlternateContent xmlns:mc="http://schemas.openxmlformats.org/markup-compatibility/2006">
    <mc:Choice Requires="x15">
      <x15ac:absPath xmlns:x15ac="http://schemas.microsoft.com/office/spreadsheetml/2010/11/ac" url="https://naspersglobal.sharepoint.com/sites/naspersinvestorrelations/Naspers Group/FY23/2H FY23/Datasheet/"/>
    </mc:Choice>
  </mc:AlternateContent>
  <xr:revisionPtr revIDLastSave="0" documentId="8_{4A10E857-4F4C-4B3B-B376-E7673F1EAA65}" xr6:coauthVersionLast="47" xr6:coauthVersionMax="47" xr10:uidLastSave="{00000000-0000-0000-0000-000000000000}"/>
  <bookViews>
    <workbookView xWindow="-120" yWindow="-120" windowWidth="29040" windowHeight="15720" tabRatio="657" xr2:uid="{62E1A071-F187-4FCD-829E-7B2685E9CA9A}"/>
  </bookViews>
  <sheets>
    <sheet name="Prosus (Economic Interest)" sheetId="6" r:id="rId1"/>
    <sheet name="Prosus (Consolidated)" sheetId="7" r:id="rId2"/>
    <sheet name="Prosus (Associates&amp;JVs)" sheetId="9" r:id="rId3"/>
    <sheet name="Food Delivery" sheetId="2" r:id="rId4"/>
    <sheet name="Classifieds" sheetId="1" r:id="rId5"/>
    <sheet name="Payments &amp; Fintech" sheetId="3" r:id="rId6"/>
    <sheet name="Edtech" sheetId="4" r:id="rId7"/>
    <sheet name="Etail" sheetId="5" r:id="rId8"/>
    <sheet name="Free Cash Flow" sheetId="8" r:id="rId9"/>
    <sheet name="Contribution by Associates&amp;JVs" sheetId="10" r:id="rId10"/>
    <sheet name="Contribution by Tencent" sheetId="11" r:id="rId11"/>
    <sheet name="Tencent recon" sheetId="12" r:id="rId12"/>
  </sheets>
  <externalReferences>
    <externalReference r:id="rId13"/>
    <externalReference r:id="rId14"/>
    <externalReference r:id="rId15"/>
  </externalReferences>
  <definedNames>
    <definedName name="_h2"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BJM_Abril">#REF!</definedName>
    <definedName name="BJM_Abril_Holding">#REF!</definedName>
    <definedName name="BJM_Abril_PerSh">#REF!</definedName>
    <definedName name="BJM_BEE">#REF!</definedName>
    <definedName name="BJM_BEE_PerSh">#REF!</definedName>
    <definedName name="BJM_BMC">#REF!</definedName>
    <definedName name="BJM_BMC_Holding">#REF!</definedName>
    <definedName name="BJM_BMC_PerSh">#REF!</definedName>
    <definedName name="BJM_BookPublishing">#REF!</definedName>
    <definedName name="BJM_BookPublishing_Holding">#REF!</definedName>
    <definedName name="BJM_BookPublishing_PerSh">#REF!</definedName>
    <definedName name="BJM_Cash">#REF!</definedName>
    <definedName name="BJM_Cash_PerSh">#REF!</definedName>
    <definedName name="BJM_Central">#REF!</definedName>
    <definedName name="BJM_Central_PerSh">#REF!</definedName>
    <definedName name="BJM_Debt">#REF!</definedName>
    <definedName name="BJM_Debt_PerSh">#REF!</definedName>
    <definedName name="BJM_DeferredTax">#REF!</definedName>
    <definedName name="BJM_DeferredTax_PerSh">#REF!</definedName>
    <definedName name="BJM_Gadu">#REF!</definedName>
    <definedName name="BJM_Gadu_Holding">#REF!</definedName>
    <definedName name="BJM_Gadu_PerSh">#REF!</definedName>
    <definedName name="BJM_Ibido">#REF!</definedName>
    <definedName name="BJM_Ibido_Holding">#REF!</definedName>
    <definedName name="BJM_Ibido_PerSh">#REF!</definedName>
    <definedName name="BJM_MailRU">#REF!</definedName>
    <definedName name="BJM_MailRU_Holding">#REF!</definedName>
    <definedName name="BJM_MailRU_PerSh">#REF!</definedName>
    <definedName name="BJM_Media24">#REF!</definedName>
    <definedName name="BJM_Media24_Holding">#REF!</definedName>
    <definedName name="BJM_Media24_PerSh">#REF!</definedName>
    <definedName name="BJM_MWebSA">#REF!</definedName>
    <definedName name="BJM_MWebSA_Holding">#REF!</definedName>
    <definedName name="BJM_MWebSA_PerSh">#REF!</definedName>
    <definedName name="BJM_MWebThailand">#REF!</definedName>
    <definedName name="BJM_MWebThailand_Holding">#REF!</definedName>
    <definedName name="BJM_MWebThailand_PerSh">#REF!</definedName>
    <definedName name="BJM_PayTV_Africa">#REF!</definedName>
    <definedName name="BJM_PayTV_Africa_Holding">#REF!</definedName>
    <definedName name="BJM_PayTV_Africa_PerSh">#REF!</definedName>
    <definedName name="BJM_PayTV_SA">#REF!</definedName>
    <definedName name="BJM_PayTV_SA_Holding">#REF!</definedName>
    <definedName name="BJM_PayTV_SA_PerSh">#REF!</definedName>
    <definedName name="BJM_PrintMedia">#REF!</definedName>
    <definedName name="BJM_PrintMedia_Holding">#REF!</definedName>
    <definedName name="BJM_PrintMedia_PerSh">#REF!</definedName>
    <definedName name="BJM_Siss">#REF!</definedName>
    <definedName name="BJM_Technology">#REF!</definedName>
    <definedName name="BJM_Technology_Holding">#REF!</definedName>
    <definedName name="BJM_Technology_PerSh">#REF!</definedName>
    <definedName name="BJM_Tencent">#REF!</definedName>
    <definedName name="BJM_Tencent_Holding">#REF!</definedName>
    <definedName name="BJM_Tencent_PerSh">#REF!</definedName>
    <definedName name="BJM_Tradus">#REF!</definedName>
    <definedName name="BJM_Tradus_Holding">#REF!</definedName>
    <definedName name="BJM_Tradus_PerSh">#REF!</definedName>
    <definedName name="BuscaPe_UBS">[1]UBS!#REF!</definedName>
    <definedName name="Citi_Abril">#REF!</definedName>
    <definedName name="Citi_Abril_hold">#REF!</definedName>
    <definedName name="Citi_Abril_PerSh">#REF!</definedName>
    <definedName name="Citi_BMC">#REF!</definedName>
    <definedName name="Citi_BMC_hold">#REF!</definedName>
    <definedName name="Citi_BMC_PerSh">#REF!</definedName>
    <definedName name="Citi_Buscape">#REF!</definedName>
    <definedName name="Citi_Buscape_hold">#REF!</definedName>
    <definedName name="Citi_Buscape_PerShare">#REF!</definedName>
    <definedName name="Citi_EquityValue">#REF!</definedName>
    <definedName name="Citi_EquityValue_PerShare">#REF!</definedName>
    <definedName name="Citi_EV">#REF!</definedName>
    <definedName name="Citi_Gadu">#REF!</definedName>
    <definedName name="Citi_Gadu_hold">#REF!</definedName>
    <definedName name="Citi_Gadu_PerSh">#REF!</definedName>
    <definedName name="Citi_MailRU">#REF!</definedName>
    <definedName name="Citi_MailRU_hold">#REF!</definedName>
    <definedName name="Citi_MailRU_PerSh">#REF!</definedName>
    <definedName name="Citi_MWeb">#REF!+#REF!</definedName>
    <definedName name="Citi_MWeb_hold">#REF!</definedName>
    <definedName name="Citi_MWeb_PerSh">#REF!</definedName>
    <definedName name="Citi_NetDebt">#REF!</definedName>
    <definedName name="Citi_PayTV_Africa">#REF!</definedName>
    <definedName name="Citi_PayTV_Africa_hold">#REF!</definedName>
    <definedName name="Citi_PayTV_Africa_PerSh">#REF!</definedName>
    <definedName name="Citi_PayTV_MNet">#REF!</definedName>
    <definedName name="Citi_PayTV_MNet_hold">#REF!</definedName>
    <definedName name="Citi_PayTV_MNet_PerSh">#REF!</definedName>
    <definedName name="Citi_PayTV_SA">#REF!</definedName>
    <definedName name="Citi_PayTV_SA_hold">#REF!</definedName>
    <definedName name="Citi_PayTV_SA_PerSh">#REF!</definedName>
    <definedName name="Citi_PayTV_Total">#REF!</definedName>
    <definedName name="Citi_PayTV_Total_PerSh">#REF!</definedName>
    <definedName name="Citi_PrintMedia">#REF!</definedName>
    <definedName name="Citi_PrintMedia_hold">#REF!</definedName>
    <definedName name="Citi_PrintMedia_PerSh">#REF!</definedName>
    <definedName name="Citi_Siss">#REF!</definedName>
    <definedName name="Citi_Technology">#REF!</definedName>
    <definedName name="Citi_Technology_hold">#REF!</definedName>
    <definedName name="Citi_Technology_PerSh">#REF!</definedName>
    <definedName name="Citi_Tencent">#REF!</definedName>
    <definedName name="Citi_Tencent_hold">#REF!</definedName>
    <definedName name="Citi_Tencent_PerSh">#REF!</definedName>
    <definedName name="Citi_Tradus">#REF!</definedName>
    <definedName name="Citi_Tradus_hold">#REF!</definedName>
    <definedName name="Citi_Tradus_PerSh">#REF!</definedName>
    <definedName name="Deutsche_Abril">#REF!</definedName>
    <definedName name="Deutsche_Abril_Holding">#REF!</definedName>
    <definedName name="Deutsche_Allegro">#REF!</definedName>
    <definedName name="Deutsche_Allegro_Holding">#REF!</definedName>
    <definedName name="Deutsche_BEEPrefShares">#REF!</definedName>
    <definedName name="Deutsche_BMC">#REF!</definedName>
    <definedName name="Deutsche_BMC_Holding">#REF!</definedName>
    <definedName name="Deutsche_BuscaPe">#REF!</definedName>
    <definedName name="Deutsche_DiscountPerShare">#REF!</definedName>
    <definedName name="Deutsche_Gadu">#REF!</definedName>
    <definedName name="Deutsche_HeadOffice">#REF!</definedName>
    <definedName name="Deutsche_Mail.ru">#REF!</definedName>
    <definedName name="Deutsche_Mail.ru_Holding">#REF!</definedName>
    <definedName name="Deutsche_Media24">#REF!</definedName>
    <definedName name="Deutsche_Media24_Holding">#REF!</definedName>
    <definedName name="Deutsche_Mweb">#REF!</definedName>
    <definedName name="Deutsche_Mweb_Holding">#REF!</definedName>
    <definedName name="Deutsche_NetDebt">#REF!</definedName>
    <definedName name="Deutsche_PayTV_Africa">#REF!</definedName>
    <definedName name="Deutsche_PayTV_Africa_Holding">#REF!</definedName>
    <definedName name="Deutsche_PayTV_SA">#REF!</definedName>
    <definedName name="Deutsche_PayTV_SA_Holding">#REF!</definedName>
    <definedName name="Deutsche_Siss">#REF!</definedName>
    <definedName name="Deutsche_Tencent">#REF!</definedName>
    <definedName name="Deutsche_Tencent_Holding">#REF!</definedName>
    <definedName name="Deutsche_Titan">#REF!</definedName>
    <definedName name="Deutsche_Titan_Holding">#REF!</definedName>
    <definedName name="heimo"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Heimo1"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 name="i">[1]Renaissance!#REF!</definedName>
    <definedName name="ID" localSheetId="4" hidden="1">"64bb23cb-8a4b-47c5-a917-58691e282c9d"</definedName>
    <definedName name="ID" localSheetId="6" hidden="1">"be2e0370-5116-41b6-9e95-44033c31c291"</definedName>
    <definedName name="ID" localSheetId="7" hidden="1">"c5972c70-0118-4d56-bb8d-bdaf7cf3629e"</definedName>
    <definedName name="ID" localSheetId="3" hidden="1">"96a9a9c4-a308-4b75-a18a-f286c83a17ed"</definedName>
    <definedName name="ID" localSheetId="5" hidden="1">"a78a902b-8879-4da9-b2ac-b3633e6c7cdc"</definedName>
    <definedName name="Investec_Abril">#REF!</definedName>
    <definedName name="Investec_Abril_PerShare">#REF!</definedName>
    <definedName name="Investec_Abril_Stake">#REF!</definedName>
    <definedName name="Investec_BEEshares">#REF!</definedName>
    <definedName name="Investec_BEEshares_PerShare">#REF!</definedName>
    <definedName name="Investec_Internet">#REF!</definedName>
    <definedName name="Investec_Internet_PerShare">#REF!</definedName>
    <definedName name="Investec_MailRU">#REF!</definedName>
    <definedName name="Investec_MailRU_PerShare">#REF!</definedName>
    <definedName name="Investec_MailRU_Stake">#REF!</definedName>
    <definedName name="Investec_NetDebt">#REF!</definedName>
    <definedName name="Investec_NetDebt_PerShare">#REF!</definedName>
    <definedName name="Investec_PayTV">#REF!</definedName>
    <definedName name="Investec_PayTV_PerShare">#REF!</definedName>
    <definedName name="Investec_Print">#REF!</definedName>
    <definedName name="Investec_Print_PerShare">#REF!</definedName>
    <definedName name="Investec_Technology">#REF!</definedName>
    <definedName name="Investec_Technology_PerShare">#REF!</definedName>
    <definedName name="Investec_Tencent">#REF!</definedName>
    <definedName name="Investec_Tencent_PerShare">#REF!</definedName>
    <definedName name="Investec_Tencent_Stake">#REF!</definedName>
    <definedName name="JP_Abril">'[1]JP Morgan'!#REF!</definedName>
    <definedName name="JP_Abril_cps">'[1]JP Morgan'!#REF!</definedName>
    <definedName name="JP_Abril_share">'[1]JP Morgan'!#REF!</definedName>
    <definedName name="JP_BEE">'[1]JP Morgan'!#REF!</definedName>
    <definedName name="JP_BEE_cps">'[1]JP Morgan'!#REF!</definedName>
    <definedName name="JP_BEELoan">'[1]JP Morgan'!#REF!</definedName>
    <definedName name="JP_BEELoan_cps">'[1]JP Morgan'!#REF!</definedName>
    <definedName name="JP_BookPublishing">'[1]JP Morgan'!#REF!</definedName>
    <definedName name="JP_BookPublishing_cps">'[1]JP Morgan'!#REF!</definedName>
    <definedName name="JP_ContLiab">'[1]JP Morgan'!#REF!</definedName>
    <definedName name="JP_ContLiab_cps">'[1]JP Morgan'!#REF!</definedName>
    <definedName name="JP_Internet">'[1]JP Morgan'!#REF!</definedName>
    <definedName name="JP_Internet_cps">'[1]JP Morgan'!#REF!</definedName>
    <definedName name="JP_MailRU">'[1]JP Morgan'!#REF!</definedName>
    <definedName name="JP_MailRU_cps">'[1]JP Morgan'!#REF!</definedName>
    <definedName name="JP_MailRU_share">'[1]JP Morgan'!#REF!</definedName>
    <definedName name="JP_NPN_NetDebt">'[1]JP Morgan'!#REF!</definedName>
    <definedName name="JP_NPN_NetDebt_cps">'[1]JP Morgan'!#REF!</definedName>
    <definedName name="JP_PayTV">'[1]JP Morgan'!#REF!</definedName>
    <definedName name="JP_PayTV_cps">'[1]JP Morgan'!#REF!</definedName>
    <definedName name="JP_PrintMedia">'[1]JP Morgan'!#REF!</definedName>
    <definedName name="JP_PrintMedia_cps">'[1]JP Morgan'!#REF!</definedName>
    <definedName name="JP_Technology">'[1]JP Morgan'!#REF!</definedName>
    <definedName name="JP_Technology_cps">'[1]JP Morgan'!#REF!</definedName>
    <definedName name="JP_Tencent">'[1]JP Morgan'!#REF!</definedName>
    <definedName name="JP_Tencent_cps">'[1]JP Morgan'!#REF!</definedName>
    <definedName name="JP_Tencent_NetDebt">'[1]JP Morgan'!#REF!</definedName>
    <definedName name="JP_Tencent_NetDebt_cps">'[1]JP Morgan'!#REF!</definedName>
    <definedName name="JP_Tencent_share">'[1]JP Morgan'!#REF!</definedName>
    <definedName name="Macquarie_Abril">#REF!</definedName>
    <definedName name="Macquarie_Abril_PerSh">#REF!</definedName>
    <definedName name="Macquarie_Allegro">#REF!</definedName>
    <definedName name="Macquarie_Allegro_PerSh">#REF!</definedName>
    <definedName name="Macquarie_BEEshares">#REF!</definedName>
    <definedName name="Macquarie_BEEshares_PerSh">#REF!</definedName>
    <definedName name="Macquarie_BeigingMediaCorp">#REF!</definedName>
    <definedName name="Macquarie_BeigingMediaCorp_PerSh">#REF!</definedName>
    <definedName name="Macquarie_Buscape">#REF!</definedName>
    <definedName name="Macquarie_Buscape_PerSh">#REF!</definedName>
    <definedName name="Macquarie_Gadu">#REF!</definedName>
    <definedName name="Macquarie_Gadu_PerSh">#REF!</definedName>
    <definedName name="Macquarie_GroupStructDiscount">#REF!</definedName>
    <definedName name="Macquarie_GroupStructDiscount_PerSh">#REF!</definedName>
    <definedName name="Macquarie_HeadOfficeCosts">#REF!</definedName>
    <definedName name="Macquarie_HeadOfficeCosts_PerSh">#REF!</definedName>
    <definedName name="Macquarie_Internet">#REF!</definedName>
    <definedName name="Macquarie_Internet_PerSh">#REF!</definedName>
    <definedName name="Macquarie_MailRU">#REF!</definedName>
    <definedName name="Macquarie_MailRU_PerSh">#REF!</definedName>
    <definedName name="Macquarie_Media24">#REF!</definedName>
    <definedName name="Macquarie_Media24_PerSh">#REF!</definedName>
    <definedName name="Macquarie_MWeb">#REF!</definedName>
    <definedName name="Macquarie_MWeb_PerSh">#REF!</definedName>
    <definedName name="Macquarie_NetDebt">#REF!</definedName>
    <definedName name="Macquarie_NetDebt_PerSh">#REF!</definedName>
    <definedName name="Macquarie_PayTV">#REF!</definedName>
    <definedName name="Macquarie_PayTV_Africa">#REF!</definedName>
    <definedName name="Macquarie_PayTV_Africa_PerSh">#REF!</definedName>
    <definedName name="Macquarie_PayTV_PerSh">#REF!</definedName>
    <definedName name="Macquarie_PayTV_SA">#REF!</definedName>
    <definedName name="Macquarie_PayTV_SA_PerSh">#REF!</definedName>
    <definedName name="Macquarie_PostRetMedLiability">#REF!</definedName>
    <definedName name="Macquarie_PostRetMedLiability_PerSh">#REF!</definedName>
    <definedName name="Macquarie_Print">#REF!</definedName>
    <definedName name="Macquarie_Print_PerSh">#REF!</definedName>
    <definedName name="Macquarie_Technology">#REF!</definedName>
    <definedName name="Macquarie_Technology_PerSh">#REF!</definedName>
    <definedName name="Macquarie_Tencent">#REF!</definedName>
    <definedName name="Macquarie_Tencent_PerSh">#REF!</definedName>
    <definedName name="Macquarie_Titan">#REF!</definedName>
    <definedName name="Macquarie_Titan_PerSh">#REF!</definedName>
    <definedName name="ML_Abril">#REF!</definedName>
    <definedName name="ML_Abril_Stake">#REF!</definedName>
    <definedName name="ML_BEEshares">#REF!</definedName>
    <definedName name="ML_BeijingMedia">#REF!</definedName>
    <definedName name="ML_BeijingMedia_Stake">#REF!</definedName>
    <definedName name="ML_BookPublishers_Stake">#REF!</definedName>
    <definedName name="ML_BookPublishing">#REF!</definedName>
    <definedName name="ML_Buscape">#REF!</definedName>
    <definedName name="ML_Buscape_Stake">#REF!</definedName>
    <definedName name="ML_DevelopmentCosts">#REF!</definedName>
    <definedName name="ML_Gadu">#REF!</definedName>
    <definedName name="ML_Gadu_Stake">#REF!</definedName>
    <definedName name="ML_Irdeto">#REF!</definedName>
    <definedName name="ML_Irdeto_Stake">#REF!</definedName>
    <definedName name="ML_MailRU">#REF!</definedName>
    <definedName name="ML_MailRU_Stake">#REF!</definedName>
    <definedName name="ML_Media24">#REF!</definedName>
    <definedName name="ML_Media24_Stake">#REF!</definedName>
    <definedName name="ML_Mweb">#REF!</definedName>
    <definedName name="ML_MWeb_Stake">#REF!</definedName>
    <definedName name="ML_NetDebt">#REF!</definedName>
    <definedName name="ML_PayTV">#REF!</definedName>
    <definedName name="ML_PayTV_Stake">#REF!</definedName>
    <definedName name="ML_Siss">#REF!</definedName>
    <definedName name="ML_Tencent">#REF!</definedName>
    <definedName name="ML_Tencent_Stake">#REF!</definedName>
    <definedName name="ML_Tradus">#REF!</definedName>
    <definedName name="ML_Tradus_Stake">#REF!</definedName>
    <definedName name="MonthSelect">'[2]Quick View Grid'!$I$1:$I$12</definedName>
    <definedName name="Nedcor_Abril_perSh">#REF!</definedName>
    <definedName name="Nedcor_Books_perSh">#REF!</definedName>
    <definedName name="Nedcor_Internet_perSh">#REF!</definedName>
    <definedName name="Nedcor_PayTV_perSh">#REF!</definedName>
    <definedName name="Nedcor_Print_perSh">#REF!</definedName>
    <definedName name="Nedcor_Technology_perSh">#REF!</definedName>
    <definedName name="Nedcor_Tencent_perSh">#REF!</definedName>
    <definedName name="new">[1]Renaissance!#REF!</definedName>
    <definedName name="Period">'[3]List options'!$A$2:$A$13</definedName>
    <definedName name="_xlnm.Print_Area" localSheetId="4">Classifieds!$A$1:$K$53</definedName>
    <definedName name="_xlnm.Print_Area" localSheetId="7">Etail!$A$1:$K$44</definedName>
    <definedName name="_xlnm.Print_Area" localSheetId="3">'Food Delivery'!$A$1:$K$109</definedName>
    <definedName name="_xlnm.Print_Area" localSheetId="5">'Payments &amp; Fintech'!$A$1:$K$89</definedName>
    <definedName name="RenCap_Abril">[1]Renaissance!#REF!</definedName>
    <definedName name="RenCap_Abril_PerShare">[1]Renaissance!#REF!</definedName>
    <definedName name="RenCap_Allegro">[1]Renaissance!#REF!</definedName>
    <definedName name="RenCap_Allegro_PerSh">[1]Renaissance!#REF!</definedName>
    <definedName name="RenCap_BEEPrefShares">[1]Renaissance!#REF!</definedName>
    <definedName name="RenCap_BeijingMedia">[1]Renaissance!#REF!</definedName>
    <definedName name="RenCap_BeijingMedia_PerShare">[1]Renaissance!#REF!</definedName>
    <definedName name="RenCap_BuscaPe">[1]Renaissance!#REF!</definedName>
    <definedName name="RenCap_Gadu">[1]Renaissance!#REF!</definedName>
    <definedName name="RenCap_Gadu_PerSh">[1]Renaissance!#REF!</definedName>
    <definedName name="RenCap_HOcosts">[1]Renaissance!#REF!</definedName>
    <definedName name="RenCap_Irdeto">[1]Renaissance!#REF!</definedName>
    <definedName name="RenCap_Irdeto_PerSh">[1]Renaissance!#REF!</definedName>
    <definedName name="RenCap_Mailru">[1]Renaissance!#REF!</definedName>
    <definedName name="RenCap_Mailru_PerSh">[1]Renaissance!#REF!</definedName>
    <definedName name="Rencap_Media24">[1]Renaissance!#REF!</definedName>
    <definedName name="Rencap_Media24_PerShare">[1]Renaissance!#REF!</definedName>
    <definedName name="RenCap_NetDebt">[1]Renaissance!#REF!</definedName>
    <definedName name="RenCap_OtherInt">[1]Renaissance!#REF!</definedName>
    <definedName name="RenCap_OtherInt_PerSh">[1]Renaissance!#REF!</definedName>
    <definedName name="RenCap_PayTV">[1]Renaissance!#REF!</definedName>
    <definedName name="RenCap_PayTV_PerShare">[1]Renaissance!#REF!</definedName>
    <definedName name="RenCap_Siss">[1]Renaissance!#REF!</definedName>
    <definedName name="RenCap_Tencent">[1]Renaissance!#REF!</definedName>
    <definedName name="RenCap_TenCent_PerSh">[1]Renaissance!#REF!</definedName>
    <definedName name="RenCap_Titan">[1]Renaissance!#REF!</definedName>
    <definedName name="RenCap_Titan_PerShare">[1]Renaissance!#REF!</definedName>
    <definedName name="RMB_Abril">#REF!</definedName>
    <definedName name="RMB_CapitalStructureDiscount">#REF!</definedName>
    <definedName name="RMB_CorpCosts">#REF!</definedName>
    <definedName name="RMB_Internet">#REF!</definedName>
    <definedName name="RMB_MailRU">#REF!</definedName>
    <definedName name="RMB_Minority">#REF!</definedName>
    <definedName name="RMB_NetDebt">#REF!</definedName>
    <definedName name="RMB_Other">#REF!</definedName>
    <definedName name="RMB_PayTV">#REF!</definedName>
    <definedName name="RMB_PostRetLiab">#REF!</definedName>
    <definedName name="RMB_Print">#REF!</definedName>
    <definedName name="RMB_SISS">#REF!</definedName>
    <definedName name="RMB_TencentDiscountPerShare">#REF!</definedName>
    <definedName name="RMB_TencentPerShare">#REF!</definedName>
    <definedName name="Scenario">'[3]List options'!$B$2:$B$10</definedName>
    <definedName name="UBS_Abril">[1]UBS!#REF!</definedName>
    <definedName name="UBS_Abril_PerSh">[1]UBS!#REF!</definedName>
    <definedName name="UBS_Allegro">[1]UBS!#REF!</definedName>
    <definedName name="UBS_BuscaPe">[1]UBS!#REF!</definedName>
    <definedName name="UBS_Gadu">[1]UBS!#REF!</definedName>
    <definedName name="UBS_Gadu_PerSh">[1]UBS!#REF!</definedName>
    <definedName name="UBS_MailRU">[1]UBS!$F$23</definedName>
    <definedName name="UBS_MailRU_PerSh">[1]UBS!$G$23</definedName>
    <definedName name="UBS_Media24">[1]UBS!$F$10</definedName>
    <definedName name="UBS_MNet">[1]UBS!#REF!</definedName>
    <definedName name="UBS_MNet_PerSh">[1]UBS!#REF!</definedName>
    <definedName name="UBS_MWeb">[1]UBS!$F$12</definedName>
    <definedName name="UBS_NetCash">[1]UBS!$F$28</definedName>
    <definedName name="UBS_NetCash_PerSh">[1]UBS!$G$28</definedName>
    <definedName name="UBS_OptionDilution">[1]UBS!$F$29</definedName>
    <definedName name="UBS_OptionDilution_PerSh">[1]UBS!$G$29</definedName>
    <definedName name="UBS_PayTV_Africa">[1]UBS!$F$9</definedName>
    <definedName name="UBS_PayTV_SA">[1]UBS!$F$8</definedName>
    <definedName name="UBS_PrefShares">[1]UBS!$F$30</definedName>
    <definedName name="UBS_PrefShares_PerSh">[1]UBS!$G$30</definedName>
    <definedName name="UBS_Siss">[1]UBS!$G$32</definedName>
    <definedName name="UBS_Smaller_internet_acquisitions">[1]UBS!#REF!</definedName>
    <definedName name="UBS_Technology">[1]UBS!$F$11</definedName>
    <definedName name="UBS_Tencent">[1]UBS!$F$22</definedName>
    <definedName name="UBS_Tencent_PerSh">[1]UBS!$G$22</definedName>
    <definedName name="UBS_ViaAfrica">[1]UBS!#REF!</definedName>
    <definedName name="UBS_ViaAfrica_PerSh">[1]UBS!#REF!</definedName>
    <definedName name="wrn.Pack." hidden="1">{#N/A,#N/A,TRUE,"Index";#N/A,#N/A,TRUE,"1";#N/A,#N/A,TRUE,"2";#N/A,#N/A,TRUE,"3";#N/A,#N/A,TRUE,"4";#N/A,#N/A,TRUE,"5";#N/A,#N/A,TRUE,"6";#N/A,#N/A,TRUE,"7";#N/A,#N/A,TRUE,"8";#N/A,#N/A,TRUE,"9";#N/A,#N/A,TRUE,"10";#N/A,#N/A,TRUE,"11";#N/A,#N/A,TRUE,"12";#N/A,#N/A,TRUE,"13";#N/A,#N/A,TRUE,"14";#N/A,#N/A,TRUE,"15";#N/A,#N/A,TRUE,"16";#N/A,#N/A,TRUE,"17";#N/A,#N/A,TRUE,"18";#N/A,#N/A,TRUE,"19";#N/A,#N/A,TRUE,"20";#N/A,#N/A,TRUE,"21";#N/A,#N/A,TRUE,"22";#N/A,#N/A,TRUE,"23";#N/A,#N/A,TRUE,"24";#N/A,#N/A,TRUE,"25";#N/A,#N/A,TRUE,"26";#N/A,#N/A,TRUE,"27";#N/A,#N/A,TRUE,"28";#N/A,#N/A,TRUE,"29";#N/A,#N/A,TRUE,"30";#N/A,#N/A,TRUE,"31";#N/A,#N/A,TRUE,"32";#N/A,#N/A,TRUE,"33";#N/A,#N/A,TRUE,"34";#N/A,#N/A,TRUE,"35";#N/A,#N/A,TRUE,"36";#N/A,#N/A,TRUE,"37";#N/A,#N/A,TRUE,"38";#N/A,#N/A,TRUE,"39";#N/A,#N/A,TRUE,"40";#N/A,#N/A,TRUE,"41";#N/A,#N/A,TRUE,"42";#N/A,#N/A,TRUE,"43";#N/A,#N/A,TRUE,"44";#N/A,#N/A,TRU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5" i="6" l="1"/>
  <c r="K125" i="6"/>
  <c r="J125" i="6"/>
  <c r="H125" i="6"/>
  <c r="G125" i="6"/>
  <c r="F125" i="6"/>
  <c r="F124" i="6"/>
  <c r="G124" i="6"/>
  <c r="H124" i="6"/>
  <c r="J124" i="6"/>
  <c r="K124" i="6"/>
  <c r="L124" i="6"/>
  <c r="L123" i="6"/>
  <c r="K123" i="6"/>
  <c r="J123" i="6"/>
  <c r="H123" i="6"/>
  <c r="G123" i="6"/>
  <c r="F123" i="6"/>
  <c r="L112" i="6"/>
  <c r="K112" i="6"/>
  <c r="J112" i="6"/>
  <c r="H112" i="6"/>
  <c r="G112" i="6"/>
  <c r="F112" i="6"/>
  <c r="F111" i="6"/>
  <c r="G111" i="6"/>
  <c r="H111" i="6"/>
  <c r="J111" i="6"/>
  <c r="K111" i="6"/>
  <c r="L111" i="6"/>
  <c r="L110" i="6"/>
  <c r="K110" i="6"/>
  <c r="J110" i="6"/>
  <c r="H110" i="6"/>
  <c r="G110" i="6"/>
  <c r="F110" i="6"/>
  <c r="K46" i="2" l="1"/>
  <c r="L52" i="3" l="1"/>
  <c r="G46" i="2"/>
  <c r="H46" i="2"/>
  <c r="F116" i="6" l="1"/>
  <c r="G116" i="6"/>
  <c r="H116" i="6"/>
  <c r="J116" i="6"/>
  <c r="K116" i="6"/>
  <c r="L116" i="6"/>
  <c r="L115" i="6"/>
  <c r="K115" i="6"/>
  <c r="J115" i="6"/>
  <c r="H115" i="6"/>
  <c r="G115" i="6"/>
  <c r="F115" i="6"/>
  <c r="J46" i="2" l="1"/>
  <c r="L23" i="2"/>
  <c r="L102" i="6" l="1"/>
  <c r="L24" i="3" l="1"/>
  <c r="F79" i="9"/>
  <c r="J79" i="9"/>
  <c r="J71" i="9"/>
  <c r="F71" i="9"/>
  <c r="L84" i="9"/>
  <c r="L83" i="9"/>
  <c r="L82" i="9"/>
  <c r="L81" i="9"/>
  <c r="L80" i="9"/>
  <c r="L79" i="9"/>
  <c r="L78" i="9"/>
  <c r="H79" i="9"/>
  <c r="H80" i="9"/>
  <c r="H81" i="9"/>
  <c r="H82" i="9"/>
  <c r="H83" i="9"/>
  <c r="H84" i="9"/>
  <c r="H78" i="9"/>
  <c r="K83" i="9"/>
  <c r="J83" i="9"/>
  <c r="J84" i="9" s="1"/>
  <c r="K81" i="9"/>
  <c r="K82" i="9" s="1"/>
  <c r="J81" i="9"/>
  <c r="J82" i="9" s="1"/>
  <c r="K80" i="9"/>
  <c r="J80" i="9"/>
  <c r="K78" i="9"/>
  <c r="J78" i="9"/>
  <c r="G83" i="9"/>
  <c r="F83" i="9"/>
  <c r="G81" i="9"/>
  <c r="F81" i="9"/>
  <c r="G80" i="9"/>
  <c r="F80" i="9"/>
  <c r="G78" i="9"/>
  <c r="F78" i="9"/>
  <c r="L72" i="9"/>
  <c r="K72" i="9"/>
  <c r="J72" i="9"/>
  <c r="H72" i="9"/>
  <c r="G72" i="9"/>
  <c r="F72" i="9"/>
  <c r="L75" i="9"/>
  <c r="K75" i="9"/>
  <c r="J75" i="9"/>
  <c r="H75" i="9"/>
  <c r="G75" i="9"/>
  <c r="F75" i="9"/>
  <c r="L73" i="9"/>
  <c r="L74" i="9" s="1"/>
  <c r="K73" i="9"/>
  <c r="J73" i="9"/>
  <c r="H73" i="9"/>
  <c r="G73" i="9"/>
  <c r="F73" i="9"/>
  <c r="G70" i="9"/>
  <c r="H70" i="9"/>
  <c r="J70" i="9"/>
  <c r="K70" i="9"/>
  <c r="L70" i="9"/>
  <c r="L71" i="9" s="1"/>
  <c r="F70" i="9"/>
  <c r="L58" i="9"/>
  <c r="K58" i="9"/>
  <c r="J58" i="9"/>
  <c r="H58" i="9"/>
  <c r="G58" i="9"/>
  <c r="F58" i="9"/>
  <c r="L56" i="9"/>
  <c r="L8" i="9" s="1"/>
  <c r="K56" i="9"/>
  <c r="J56" i="9"/>
  <c r="H56" i="9"/>
  <c r="G56" i="9"/>
  <c r="F56" i="9"/>
  <c r="L53" i="9"/>
  <c r="K53" i="9"/>
  <c r="H53" i="9"/>
  <c r="G53" i="9"/>
  <c r="F53" i="9"/>
  <c r="L48" i="9"/>
  <c r="K48" i="9"/>
  <c r="J48" i="9"/>
  <c r="H48" i="9"/>
  <c r="G48" i="9"/>
  <c r="F48" i="9"/>
  <c r="L40" i="9"/>
  <c r="K40" i="9"/>
  <c r="J40" i="9"/>
  <c r="H40" i="9"/>
  <c r="G40" i="9"/>
  <c r="F40" i="9"/>
  <c r="L32" i="9"/>
  <c r="K32" i="9"/>
  <c r="J32" i="9"/>
  <c r="H32" i="9"/>
  <c r="G32" i="9"/>
  <c r="F32" i="9"/>
  <c r="L24" i="9"/>
  <c r="K24" i="9"/>
  <c r="J24" i="9"/>
  <c r="H24" i="9"/>
  <c r="G24" i="9"/>
  <c r="F24" i="9"/>
  <c r="L16" i="9"/>
  <c r="K16" i="9"/>
  <c r="J16" i="9"/>
  <c r="H16" i="9"/>
  <c r="G16" i="9"/>
  <c r="F16" i="9"/>
  <c r="L90" i="6"/>
  <c r="K90" i="6"/>
  <c r="J90" i="6"/>
  <c r="L89" i="6"/>
  <c r="K89" i="6"/>
  <c r="J89" i="6"/>
  <c r="L88" i="6"/>
  <c r="K88" i="6"/>
  <c r="J88" i="6"/>
  <c r="H90" i="6"/>
  <c r="H89" i="6"/>
  <c r="H88" i="6"/>
  <c r="G90" i="6"/>
  <c r="G89" i="6"/>
  <c r="G88" i="6"/>
  <c r="F90" i="6"/>
  <c r="F89" i="6"/>
  <c r="F88" i="6"/>
  <c r="L60" i="7"/>
  <c r="L58" i="7"/>
  <c r="L55" i="7"/>
  <c r="L59" i="9" l="1"/>
  <c r="L57" i="9"/>
  <c r="L54" i="9"/>
  <c r="G79" i="9"/>
  <c r="F84" i="9"/>
  <c r="L76" i="9"/>
  <c r="G84" i="9"/>
  <c r="K79" i="9"/>
  <c r="G82" i="9"/>
  <c r="K84" i="9"/>
  <c r="F82" i="9"/>
  <c r="L62" i="9"/>
  <c r="L67" i="9"/>
  <c r="L65" i="9"/>
  <c r="L66" i="9" l="1"/>
  <c r="L68" i="9"/>
  <c r="L121" i="6" l="1"/>
  <c r="K121" i="6"/>
  <c r="J121" i="6"/>
  <c r="L120" i="6"/>
  <c r="K120" i="6"/>
  <c r="J120" i="6"/>
  <c r="H121" i="6"/>
  <c r="G121" i="6"/>
  <c r="H120" i="6"/>
  <c r="G120" i="6"/>
  <c r="F121" i="6"/>
  <c r="F120" i="6"/>
  <c r="L114" i="6"/>
  <c r="K114" i="6"/>
  <c r="J114" i="6"/>
  <c r="H114" i="6"/>
  <c r="G114" i="6"/>
  <c r="L68" i="6"/>
  <c r="L66" i="6"/>
  <c r="L77" i="6"/>
  <c r="L75" i="6"/>
  <c r="L72" i="6"/>
  <c r="L63" i="6"/>
  <c r="L60" i="6"/>
  <c r="L58" i="6"/>
  <c r="L55" i="6"/>
  <c r="J119" i="6" l="1"/>
  <c r="H119" i="6"/>
  <c r="L119" i="6"/>
  <c r="K119" i="6"/>
  <c r="G119" i="6"/>
  <c r="L69" i="6"/>
  <c r="L67" i="6"/>
  <c r="L49" i="3" l="1"/>
  <c r="L48" i="7" l="1"/>
  <c r="K48" i="7"/>
  <c r="J48" i="7"/>
  <c r="H48" i="7"/>
  <c r="G48" i="7"/>
  <c r="F48" i="7"/>
  <c r="L40" i="7"/>
  <c r="K40" i="7"/>
  <c r="J40" i="7"/>
  <c r="H40" i="7"/>
  <c r="G40" i="7"/>
  <c r="F40" i="7"/>
  <c r="L32" i="7"/>
  <c r="K32" i="7"/>
  <c r="J32" i="7"/>
  <c r="H32" i="7"/>
  <c r="G32" i="7"/>
  <c r="F32" i="7"/>
  <c r="F24" i="7"/>
  <c r="G24" i="7"/>
  <c r="H24" i="7"/>
  <c r="J24" i="7"/>
  <c r="K24" i="7"/>
  <c r="L24" i="7"/>
  <c r="L16" i="7"/>
  <c r="K16" i="7"/>
  <c r="J16" i="7"/>
  <c r="H16" i="7"/>
  <c r="G16" i="7"/>
  <c r="F16" i="7"/>
  <c r="J23" i="7"/>
  <c r="F23" i="7"/>
  <c r="F5" i="11" l="1"/>
  <c r="H37" i="4" l="1"/>
  <c r="L14" i="4" l="1"/>
  <c r="H14" i="4"/>
  <c r="K36" i="3" l="1"/>
  <c r="K48" i="3"/>
  <c r="L48" i="3"/>
  <c r="L36" i="3"/>
  <c r="H10" i="12" l="1"/>
  <c r="H17" i="12" s="1"/>
  <c r="G10" i="12"/>
  <c r="F10" i="12"/>
  <c r="F17" i="12" s="1"/>
  <c r="E10" i="12"/>
  <c r="G5" i="11"/>
  <c r="H5" i="11"/>
  <c r="G6" i="11"/>
  <c r="G7" i="11"/>
  <c r="E8" i="11"/>
  <c r="E12" i="11" s="1"/>
  <c r="F8" i="11"/>
  <c r="F12" i="11" s="1"/>
  <c r="G9" i="11"/>
  <c r="G11" i="11"/>
  <c r="G10" i="11"/>
  <c r="G11" i="10"/>
  <c r="G10" i="10"/>
  <c r="G9" i="10"/>
  <c r="G8" i="10"/>
  <c r="G7" i="10"/>
  <c r="G6" i="10"/>
  <c r="E12" i="10"/>
  <c r="F12" i="10"/>
  <c r="K76" i="9"/>
  <c r="J76" i="9"/>
  <c r="H76" i="9"/>
  <c r="G76" i="9"/>
  <c r="F76" i="9"/>
  <c r="K74" i="9"/>
  <c r="J74" i="9"/>
  <c r="H74" i="9"/>
  <c r="G74" i="9"/>
  <c r="F74" i="9"/>
  <c r="K71" i="9"/>
  <c r="H71" i="9"/>
  <c r="G71" i="9"/>
  <c r="K67" i="9"/>
  <c r="J67" i="9"/>
  <c r="H67" i="9"/>
  <c r="G67" i="9"/>
  <c r="F67" i="9"/>
  <c r="K65" i="9"/>
  <c r="J65" i="9"/>
  <c r="H65" i="9"/>
  <c r="G65" i="9"/>
  <c r="F65" i="9"/>
  <c r="K62" i="9"/>
  <c r="L63" i="9" s="1"/>
  <c r="J62" i="9"/>
  <c r="H62" i="9"/>
  <c r="G62" i="9"/>
  <c r="F62" i="9"/>
  <c r="K59" i="9"/>
  <c r="J59" i="9"/>
  <c r="H59" i="9"/>
  <c r="G59" i="9"/>
  <c r="F59" i="9"/>
  <c r="K57" i="9"/>
  <c r="J57" i="9"/>
  <c r="H57" i="9"/>
  <c r="G57" i="9"/>
  <c r="F57" i="9"/>
  <c r="K54" i="9"/>
  <c r="H54" i="9"/>
  <c r="G54" i="9"/>
  <c r="L90" i="9"/>
  <c r="K8" i="9"/>
  <c r="J8" i="9"/>
  <c r="H8" i="9"/>
  <c r="G8" i="9"/>
  <c r="F8" i="9"/>
  <c r="F66" i="9" l="1"/>
  <c r="J90" i="9"/>
  <c r="G12" i="11"/>
  <c r="H12" i="11" s="1"/>
  <c r="G63" i="9"/>
  <c r="K90" i="9"/>
  <c r="J68" i="9"/>
  <c r="F68" i="9"/>
  <c r="K68" i="9"/>
  <c r="F90" i="9"/>
  <c r="G90" i="9"/>
  <c r="H90" i="9"/>
  <c r="G68" i="9"/>
  <c r="H68" i="9"/>
  <c r="G66" i="9"/>
  <c r="H66" i="9"/>
  <c r="J66" i="9"/>
  <c r="H63" i="9"/>
  <c r="K66" i="9"/>
  <c r="G8" i="11"/>
  <c r="H8" i="11" s="1"/>
  <c r="G12" i="10"/>
  <c r="I12" i="10" s="1"/>
  <c r="K63" i="9"/>
  <c r="L51" i="6"/>
  <c r="L48" i="6"/>
  <c r="L46" i="6"/>
  <c r="L43" i="6"/>
  <c r="L40" i="6"/>
  <c r="L38" i="6"/>
  <c r="L35" i="6"/>
  <c r="L32" i="6"/>
  <c r="L30" i="6"/>
  <c r="L27" i="6"/>
  <c r="L24" i="6"/>
  <c r="L22" i="6"/>
  <c r="L19" i="6"/>
  <c r="L16" i="6"/>
  <c r="L14" i="6"/>
  <c r="L13" i="9" s="1"/>
  <c r="L17" i="9" s="1"/>
  <c r="L9" i="6"/>
  <c r="L51" i="7"/>
  <c r="L46" i="7"/>
  <c r="L50" i="7" s="1"/>
  <c r="L43" i="7"/>
  <c r="L38" i="7"/>
  <c r="L35" i="7"/>
  <c r="L30" i="7"/>
  <c r="L34" i="7" s="1"/>
  <c r="L27" i="7"/>
  <c r="L22" i="7"/>
  <c r="L26" i="7" s="1"/>
  <c r="L19" i="7"/>
  <c r="L14" i="7"/>
  <c r="L9" i="7"/>
  <c r="L34" i="9" l="1"/>
  <c r="L42" i="6"/>
  <c r="L37" i="9"/>
  <c r="L42" i="9"/>
  <c r="L43" i="9" s="1"/>
  <c r="L50" i="9"/>
  <c r="L26" i="6"/>
  <c r="L21" i="9"/>
  <c r="L26" i="9"/>
  <c r="L27" i="9" s="1"/>
  <c r="L50" i="6"/>
  <c r="L45" i="9"/>
  <c r="L18" i="9"/>
  <c r="L34" i="6"/>
  <c r="L29" i="9"/>
  <c r="L69" i="7"/>
  <c r="L96" i="6"/>
  <c r="L28" i="6"/>
  <c r="L52" i="6"/>
  <c r="L20" i="7"/>
  <c r="L44" i="6"/>
  <c r="L44" i="7"/>
  <c r="L36" i="7"/>
  <c r="L52" i="7"/>
  <c r="L36" i="6"/>
  <c r="L20" i="6"/>
  <c r="L11" i="6"/>
  <c r="L6" i="6"/>
  <c r="L18" i="6"/>
  <c r="L42" i="7"/>
  <c r="L6" i="7"/>
  <c r="L28" i="7"/>
  <c r="L18" i="7"/>
  <c r="L11" i="7"/>
  <c r="L33" i="5"/>
  <c r="L15" i="5"/>
  <c r="L31" i="5"/>
  <c r="L28" i="5"/>
  <c r="L10" i="5"/>
  <c r="L7" i="5"/>
  <c r="L21" i="5"/>
  <c r="L24" i="5"/>
  <c r="L12" i="5"/>
  <c r="L68" i="7" l="1"/>
  <c r="L49" i="9"/>
  <c r="L10" i="9"/>
  <c r="L19" i="9"/>
  <c r="L25" i="9"/>
  <c r="L5" i="9"/>
  <c r="L51" i="9"/>
  <c r="L41" i="9"/>
  <c r="L33" i="9"/>
  <c r="L35" i="9"/>
  <c r="L70" i="7"/>
  <c r="L78" i="7"/>
  <c r="L10" i="7"/>
  <c r="L93" i="6"/>
  <c r="L101" i="6" s="1"/>
  <c r="L98" i="6"/>
  <c r="L97" i="6"/>
  <c r="L12" i="6"/>
  <c r="L10" i="6"/>
  <c r="L12" i="7"/>
  <c r="L29" i="4"/>
  <c r="H29" i="4"/>
  <c r="L19" i="4"/>
  <c r="L16" i="4"/>
  <c r="H16" i="4"/>
  <c r="H19" i="4"/>
  <c r="L79" i="7" l="1"/>
  <c r="L77" i="7"/>
  <c r="L99" i="6"/>
  <c r="L103" i="6"/>
  <c r="L84" i="7"/>
  <c r="L83" i="7"/>
  <c r="F9" i="8"/>
  <c r="F13" i="8" s="1"/>
  <c r="F15" i="8" s="1"/>
  <c r="L87" i="9"/>
  <c r="L91" i="9" s="1"/>
  <c r="L9" i="9"/>
  <c r="L92" i="9"/>
  <c r="L11" i="9"/>
  <c r="L51" i="4"/>
  <c r="L26" i="4"/>
  <c r="L35" i="4"/>
  <c r="L7" i="4"/>
  <c r="L10" i="4"/>
  <c r="L44" i="4"/>
  <c r="L41" i="4"/>
  <c r="L38" i="4"/>
  <c r="L32" i="4"/>
  <c r="L23" i="4"/>
  <c r="L48" i="4"/>
  <c r="L82" i="7" l="1"/>
  <c r="L93" i="9"/>
  <c r="H16" i="3"/>
  <c r="L16" i="3"/>
  <c r="L76" i="3"/>
  <c r="L23" i="3"/>
  <c r="L69" i="3"/>
  <c r="L10" i="3"/>
  <c r="L7" i="3"/>
  <c r="L66" i="3"/>
  <c r="L64" i="3"/>
  <c r="L62" i="3"/>
  <c r="L58" i="3"/>
  <c r="L54" i="3"/>
  <c r="L45" i="3"/>
  <c r="L42" i="3"/>
  <c r="L39" i="3"/>
  <c r="L33" i="3"/>
  <c r="L30" i="3"/>
  <c r="L27" i="3"/>
  <c r="L20" i="3"/>
  <c r="L73" i="3"/>
  <c r="L13" i="3"/>
  <c r="L45" i="2" l="1"/>
  <c r="L33" i="2"/>
  <c r="L92" i="2" l="1"/>
  <c r="L10" i="2"/>
  <c r="L75" i="2"/>
  <c r="L63" i="2"/>
  <c r="L50" i="2"/>
  <c r="L59" i="2"/>
  <c r="L38" i="2"/>
  <c r="L26" i="2"/>
  <c r="L90" i="2"/>
  <c r="L85" i="2"/>
  <c r="L7" i="2"/>
  <c r="L72" i="2"/>
  <c r="L62" i="2"/>
  <c r="L56" i="2"/>
  <c r="L54" i="2"/>
  <c r="L35" i="2"/>
  <c r="L31" i="2"/>
  <c r="L29" i="2"/>
  <c r="L17" i="2"/>
  <c r="L14" i="2"/>
  <c r="L88" i="2"/>
  <c r="L82" i="2"/>
  <c r="L79" i="2"/>
  <c r="L95" i="2" l="1"/>
  <c r="L10" i="1"/>
  <c r="L7" i="1"/>
  <c r="L29" i="1"/>
  <c r="L21" i="1"/>
  <c r="L17" i="1"/>
  <c r="L42" i="1"/>
  <c r="L39" i="1"/>
  <c r="L37" i="1"/>
  <c r="L35" i="1"/>
  <c r="G33" i="1"/>
  <c r="H33" i="1"/>
  <c r="K33" i="1"/>
  <c r="L33" i="1"/>
  <c r="G35" i="1"/>
  <c r="H35" i="1"/>
  <c r="K35" i="1"/>
  <c r="G37" i="1"/>
  <c r="H37" i="1"/>
  <c r="K37" i="1"/>
  <c r="K10" i="5" l="1"/>
  <c r="J10" i="5"/>
  <c r="H10" i="5"/>
  <c r="G10" i="5"/>
  <c r="F10" i="5"/>
  <c r="K7" i="5"/>
  <c r="H7" i="5"/>
  <c r="G7" i="5"/>
  <c r="K10" i="2"/>
  <c r="J10" i="2"/>
  <c r="H10" i="2"/>
  <c r="G10" i="2"/>
  <c r="F10" i="2"/>
  <c r="K7" i="2"/>
  <c r="H7" i="2"/>
  <c r="G7" i="2"/>
  <c r="F10" i="3"/>
  <c r="G10" i="3"/>
  <c r="H10" i="3"/>
  <c r="J10" i="3"/>
  <c r="K10" i="3"/>
  <c r="K7" i="3"/>
  <c r="H7" i="3"/>
  <c r="G7" i="3"/>
  <c r="H7" i="4"/>
  <c r="K10" i="4"/>
  <c r="H10" i="4"/>
  <c r="G10" i="4"/>
  <c r="J43" i="7"/>
  <c r="F43" i="7"/>
  <c r="F51" i="7"/>
  <c r="G51" i="7"/>
  <c r="H51" i="7"/>
  <c r="J51" i="7"/>
  <c r="K51" i="7"/>
  <c r="F46" i="7"/>
  <c r="G46" i="7"/>
  <c r="H46" i="7"/>
  <c r="J46" i="7"/>
  <c r="K46" i="7"/>
  <c r="L47" i="7" s="1"/>
  <c r="M43" i="7"/>
  <c r="F38" i="7"/>
  <c r="G38" i="7"/>
  <c r="H38" i="7"/>
  <c r="J38" i="7"/>
  <c r="K38" i="7"/>
  <c r="L39" i="7" s="1"/>
  <c r="F35" i="7"/>
  <c r="G35" i="7"/>
  <c r="H35" i="7"/>
  <c r="J35" i="7"/>
  <c r="K35" i="7"/>
  <c r="F30" i="7"/>
  <c r="G30" i="7"/>
  <c r="H30" i="7"/>
  <c r="J30" i="7"/>
  <c r="K30" i="7"/>
  <c r="L31" i="7" s="1"/>
  <c r="K19" i="7"/>
  <c r="J19" i="7"/>
  <c r="H19" i="7"/>
  <c r="G19" i="7"/>
  <c r="F19" i="7"/>
  <c r="K14" i="7"/>
  <c r="L15" i="7" s="1"/>
  <c r="J14" i="7"/>
  <c r="H14" i="7"/>
  <c r="G14" i="7"/>
  <c r="F14" i="7"/>
  <c r="F27" i="7"/>
  <c r="G27" i="7"/>
  <c r="H27" i="7"/>
  <c r="J27" i="7"/>
  <c r="K27" i="7"/>
  <c r="F10" i="1"/>
  <c r="G10" i="1"/>
  <c r="H10" i="1"/>
  <c r="J10" i="1"/>
  <c r="K10" i="1"/>
  <c r="F22" i="7"/>
  <c r="G22" i="7"/>
  <c r="H22" i="7"/>
  <c r="J22" i="7"/>
  <c r="K22" i="7"/>
  <c r="L23" i="7" s="1"/>
  <c r="K7" i="1"/>
  <c r="H7" i="1"/>
  <c r="G7" i="1"/>
  <c r="K63" i="2" l="1"/>
  <c r="J63" i="2"/>
  <c r="H63" i="2"/>
  <c r="G63" i="2"/>
  <c r="K33" i="2"/>
  <c r="J33" i="2"/>
  <c r="H33" i="2"/>
  <c r="G33" i="2"/>
  <c r="K90" i="2"/>
  <c r="J90" i="2"/>
  <c r="H90" i="2"/>
  <c r="G90" i="2"/>
  <c r="H13" i="3" l="1"/>
  <c r="F11" i="7" l="1"/>
  <c r="H60" i="7" l="1"/>
  <c r="G60" i="7"/>
  <c r="H58" i="7"/>
  <c r="G58" i="7"/>
  <c r="H55" i="7"/>
  <c r="G55" i="7"/>
  <c r="K60" i="7" l="1"/>
  <c r="J60" i="7"/>
  <c r="F60" i="7"/>
  <c r="K58" i="7"/>
  <c r="J58" i="7"/>
  <c r="F58" i="7"/>
  <c r="K55" i="7"/>
  <c r="J52" i="7"/>
  <c r="H52" i="7"/>
  <c r="G52" i="7"/>
  <c r="H50" i="7"/>
  <c r="G50" i="7"/>
  <c r="H47" i="7"/>
  <c r="G47" i="7"/>
  <c r="K50" i="7"/>
  <c r="F50" i="7"/>
  <c r="K42" i="7"/>
  <c r="H42" i="7"/>
  <c r="F36" i="7"/>
  <c r="K36" i="7"/>
  <c r="K34" i="7"/>
  <c r="K31" i="7"/>
  <c r="J34" i="7"/>
  <c r="H36" i="7"/>
  <c r="H31" i="7"/>
  <c r="F34" i="7"/>
  <c r="F20" i="7"/>
  <c r="K20" i="7"/>
  <c r="K18" i="7"/>
  <c r="K15" i="7"/>
  <c r="J18" i="7"/>
  <c r="H18" i="7"/>
  <c r="H15" i="7"/>
  <c r="F28" i="7"/>
  <c r="K26" i="7"/>
  <c r="H26" i="7"/>
  <c r="H23" i="7"/>
  <c r="F70" i="7"/>
  <c r="F79" i="7" s="1"/>
  <c r="K9" i="7"/>
  <c r="J9" i="7"/>
  <c r="H9" i="7"/>
  <c r="G9" i="7"/>
  <c r="F9" i="7"/>
  <c r="H6" i="7"/>
  <c r="G6" i="7"/>
  <c r="F6" i="7"/>
  <c r="F84" i="7" l="1"/>
  <c r="G68" i="7"/>
  <c r="G77" i="7" s="1"/>
  <c r="H68" i="7"/>
  <c r="H77" i="7" s="1"/>
  <c r="H82" i="7" s="1"/>
  <c r="F68" i="7"/>
  <c r="F77" i="7" s="1"/>
  <c r="F82" i="7" s="1"/>
  <c r="J69" i="7"/>
  <c r="J78" i="7" s="1"/>
  <c r="H69" i="7"/>
  <c r="H78" i="7" s="1"/>
  <c r="K69" i="7"/>
  <c r="K78" i="7" s="1"/>
  <c r="F69" i="7"/>
  <c r="F78" i="7" s="1"/>
  <c r="G69" i="7"/>
  <c r="G78" i="7" s="1"/>
  <c r="F12" i="7"/>
  <c r="H10" i="7"/>
  <c r="H7" i="7"/>
  <c r="G36" i="7"/>
  <c r="F10" i="7"/>
  <c r="F26" i="7"/>
  <c r="H28" i="7"/>
  <c r="F18" i="7"/>
  <c r="H20" i="7"/>
  <c r="J50" i="7"/>
  <c r="G18" i="7"/>
  <c r="K6" i="7"/>
  <c r="J20" i="7"/>
  <c r="H34" i="7"/>
  <c r="J36" i="7"/>
  <c r="F52" i="7"/>
  <c r="G28" i="7"/>
  <c r="G34" i="7"/>
  <c r="K47" i="7"/>
  <c r="H39" i="7"/>
  <c r="G20" i="7"/>
  <c r="K52" i="7"/>
  <c r="G42" i="7"/>
  <c r="G10" i="7"/>
  <c r="G26" i="7"/>
  <c r="G7" i="7"/>
  <c r="G23" i="7"/>
  <c r="G15" i="7"/>
  <c r="G31" i="7"/>
  <c r="J11" i="7"/>
  <c r="K48" i="6"/>
  <c r="J48" i="6"/>
  <c r="H48" i="6"/>
  <c r="G48" i="6"/>
  <c r="F48" i="6"/>
  <c r="K40" i="6"/>
  <c r="J40" i="6"/>
  <c r="H40" i="6"/>
  <c r="G40" i="6"/>
  <c r="F40" i="6"/>
  <c r="J32" i="6"/>
  <c r="K32" i="6"/>
  <c r="H32" i="6"/>
  <c r="G32" i="6"/>
  <c r="F32" i="6"/>
  <c r="K16" i="6"/>
  <c r="J16" i="6"/>
  <c r="H16" i="6"/>
  <c r="G16" i="6"/>
  <c r="F16" i="6"/>
  <c r="K24" i="6"/>
  <c r="J24" i="6"/>
  <c r="H24" i="6"/>
  <c r="G24" i="6"/>
  <c r="F24" i="6"/>
  <c r="J83" i="7" l="1"/>
  <c r="H83" i="7"/>
  <c r="G83" i="7"/>
  <c r="F83" i="7"/>
  <c r="G82" i="7"/>
  <c r="K83" i="7"/>
  <c r="E9" i="8"/>
  <c r="E13" i="8" s="1"/>
  <c r="E15" i="8" s="1"/>
  <c r="J70" i="7"/>
  <c r="J79" i="7" s="1"/>
  <c r="K68" i="7"/>
  <c r="L7" i="7"/>
  <c r="K28" i="7"/>
  <c r="K10" i="7"/>
  <c r="F9" i="6"/>
  <c r="H27" i="1"/>
  <c r="K77" i="7" l="1"/>
  <c r="J84" i="7"/>
  <c r="H42" i="2"/>
  <c r="G42" i="2"/>
  <c r="K82" i="7" l="1"/>
  <c r="G45" i="2"/>
  <c r="H45" i="2"/>
  <c r="H14" i="2"/>
  <c r="H32" i="4" l="1"/>
  <c r="G40" i="2" l="1"/>
  <c r="H40" i="2"/>
  <c r="H29" i="2"/>
  <c r="H31" i="2"/>
  <c r="K51" i="6" l="1"/>
  <c r="K50" i="9" s="1"/>
  <c r="J51" i="6"/>
  <c r="J50" i="9" s="1"/>
  <c r="H51" i="6"/>
  <c r="H50" i="9" s="1"/>
  <c r="G51" i="6"/>
  <c r="G50" i="9" s="1"/>
  <c r="F51" i="6"/>
  <c r="F50" i="9" s="1"/>
  <c r="K46" i="6"/>
  <c r="J46" i="6"/>
  <c r="J45" i="9" s="1"/>
  <c r="J49" i="9" s="1"/>
  <c r="H46" i="6"/>
  <c r="H45" i="9" s="1"/>
  <c r="G46" i="6"/>
  <c r="G45" i="9" s="1"/>
  <c r="F46" i="6"/>
  <c r="F45" i="9" s="1"/>
  <c r="F49" i="9" s="1"/>
  <c r="K43" i="6"/>
  <c r="J43" i="6"/>
  <c r="J42" i="9" s="1"/>
  <c r="J43" i="9" s="1"/>
  <c r="H43" i="6"/>
  <c r="G43" i="6"/>
  <c r="F43" i="6"/>
  <c r="F42" i="9" s="1"/>
  <c r="K38" i="6"/>
  <c r="J38" i="6"/>
  <c r="J37" i="9" s="1"/>
  <c r="J41" i="9" s="1"/>
  <c r="H38" i="6"/>
  <c r="H37" i="9" s="1"/>
  <c r="G38" i="6"/>
  <c r="G37" i="9" s="1"/>
  <c r="F38" i="6"/>
  <c r="F37" i="9" s="1"/>
  <c r="F41" i="9" s="1"/>
  <c r="H46" i="9" l="1"/>
  <c r="H49" i="9"/>
  <c r="G41" i="9"/>
  <c r="G38" i="9"/>
  <c r="H41" i="9"/>
  <c r="H38" i="9"/>
  <c r="L47" i="6"/>
  <c r="K45" i="9"/>
  <c r="K51" i="9" s="1"/>
  <c r="F51" i="9"/>
  <c r="J51" i="9"/>
  <c r="G46" i="9"/>
  <c r="G49" i="9"/>
  <c r="L39" i="6"/>
  <c r="K37" i="9"/>
  <c r="G51" i="9"/>
  <c r="F43" i="9"/>
  <c r="H51" i="9"/>
  <c r="K35" i="6"/>
  <c r="K34" i="9" s="1"/>
  <c r="J35" i="6"/>
  <c r="J34" i="9" s="1"/>
  <c r="H35" i="6"/>
  <c r="H34" i="9" s="1"/>
  <c r="H35" i="9" s="1"/>
  <c r="G35" i="6"/>
  <c r="G34" i="9" s="1"/>
  <c r="F35" i="6"/>
  <c r="F34" i="9" s="1"/>
  <c r="K30" i="6"/>
  <c r="J30" i="6"/>
  <c r="J29" i="9" s="1"/>
  <c r="J33" i="9" s="1"/>
  <c r="H30" i="6"/>
  <c r="H29" i="9" s="1"/>
  <c r="G30" i="6"/>
  <c r="F30" i="6"/>
  <c r="K19" i="6"/>
  <c r="K18" i="9" s="1"/>
  <c r="J19" i="6"/>
  <c r="J18" i="9" s="1"/>
  <c r="H19" i="6"/>
  <c r="H18" i="9" s="1"/>
  <c r="G19" i="6"/>
  <c r="G18" i="9" s="1"/>
  <c r="F19" i="6"/>
  <c r="F18" i="9" s="1"/>
  <c r="K14" i="6"/>
  <c r="J14" i="6"/>
  <c r="H14" i="6"/>
  <c r="H13" i="9" s="1"/>
  <c r="G14" i="6"/>
  <c r="G13" i="9" s="1"/>
  <c r="F14" i="6"/>
  <c r="F13" i="9" s="1"/>
  <c r="K27" i="6"/>
  <c r="K26" i="9" s="1"/>
  <c r="J27" i="6"/>
  <c r="J26" i="9" s="1"/>
  <c r="H27" i="6"/>
  <c r="H26" i="9" s="1"/>
  <c r="G27" i="6"/>
  <c r="G26" i="9" s="1"/>
  <c r="F27" i="6"/>
  <c r="F26" i="9" s="1"/>
  <c r="K22" i="6"/>
  <c r="J22" i="6"/>
  <c r="J21" i="9" s="1"/>
  <c r="J25" i="9" s="1"/>
  <c r="H22" i="6"/>
  <c r="G22" i="6"/>
  <c r="G21" i="9" s="1"/>
  <c r="F22" i="6"/>
  <c r="K85" i="6"/>
  <c r="J85" i="6"/>
  <c r="G85" i="6"/>
  <c r="F85" i="6"/>
  <c r="K83" i="6"/>
  <c r="J83" i="6"/>
  <c r="G83" i="6"/>
  <c r="F83" i="6"/>
  <c r="K80" i="6"/>
  <c r="G80" i="6"/>
  <c r="K77" i="6"/>
  <c r="J77" i="6"/>
  <c r="H77" i="6"/>
  <c r="G77" i="6"/>
  <c r="F77" i="6"/>
  <c r="K75" i="6"/>
  <c r="J75" i="6"/>
  <c r="H75" i="6"/>
  <c r="G75" i="6"/>
  <c r="F75" i="6"/>
  <c r="K72" i="6"/>
  <c r="H72" i="6"/>
  <c r="G72" i="6"/>
  <c r="K68" i="6"/>
  <c r="J68" i="6"/>
  <c r="H68" i="6"/>
  <c r="G68" i="6"/>
  <c r="F68" i="6"/>
  <c r="K66" i="6"/>
  <c r="J66" i="6"/>
  <c r="H66" i="6"/>
  <c r="G66" i="6"/>
  <c r="F66" i="6"/>
  <c r="K63" i="6"/>
  <c r="J63" i="6"/>
  <c r="H63" i="6"/>
  <c r="G63" i="6"/>
  <c r="F63" i="6"/>
  <c r="K60" i="6"/>
  <c r="J60" i="6"/>
  <c r="H60" i="6"/>
  <c r="G60" i="6"/>
  <c r="F60" i="6"/>
  <c r="K58" i="6"/>
  <c r="J58" i="6"/>
  <c r="H58" i="6"/>
  <c r="G58" i="6"/>
  <c r="F58" i="6"/>
  <c r="K55" i="6"/>
  <c r="H55" i="6"/>
  <c r="G55" i="6"/>
  <c r="K52" i="6"/>
  <c r="J52" i="6"/>
  <c r="H52" i="6"/>
  <c r="G52" i="6"/>
  <c r="F52" i="6"/>
  <c r="K50" i="6"/>
  <c r="J50" i="6"/>
  <c r="H50" i="6"/>
  <c r="G50" i="6"/>
  <c r="F50" i="6"/>
  <c r="K47" i="6"/>
  <c r="H47" i="6"/>
  <c r="G47" i="6"/>
  <c r="K44" i="6"/>
  <c r="J44" i="6"/>
  <c r="H44" i="6"/>
  <c r="G44" i="6"/>
  <c r="F44" i="6"/>
  <c r="K42" i="6"/>
  <c r="J42" i="6"/>
  <c r="H42" i="6"/>
  <c r="G42" i="6"/>
  <c r="F42" i="6"/>
  <c r="K39" i="6"/>
  <c r="H39" i="6"/>
  <c r="G39" i="6"/>
  <c r="K9" i="6"/>
  <c r="J9" i="6"/>
  <c r="H9" i="6"/>
  <c r="G9" i="6"/>
  <c r="L64" i="6" l="1"/>
  <c r="J35" i="9"/>
  <c r="G27" i="9"/>
  <c r="F34" i="6"/>
  <c r="F29" i="9"/>
  <c r="F33" i="9" s="1"/>
  <c r="H33" i="9"/>
  <c r="H30" i="9"/>
  <c r="L23" i="6"/>
  <c r="K21" i="9"/>
  <c r="K35" i="9"/>
  <c r="K27" i="9"/>
  <c r="K46" i="9"/>
  <c r="K49" i="9"/>
  <c r="L46" i="9"/>
  <c r="J27" i="9"/>
  <c r="G34" i="6"/>
  <c r="G29" i="9"/>
  <c r="G35" i="9" s="1"/>
  <c r="F26" i="6"/>
  <c r="F21" i="9"/>
  <c r="F25" i="9" s="1"/>
  <c r="L31" i="6"/>
  <c r="K29" i="9"/>
  <c r="K38" i="9"/>
  <c r="K41" i="9"/>
  <c r="L38" i="9"/>
  <c r="G25" i="9"/>
  <c r="H26" i="6"/>
  <c r="H21" i="9"/>
  <c r="J10" i="9"/>
  <c r="F17" i="9"/>
  <c r="G17" i="9"/>
  <c r="G5" i="9"/>
  <c r="G14" i="9"/>
  <c r="H17" i="9"/>
  <c r="H14" i="9"/>
  <c r="J18" i="6"/>
  <c r="J13" i="9"/>
  <c r="L15" i="6"/>
  <c r="K13" i="9"/>
  <c r="F10" i="9"/>
  <c r="F19" i="9"/>
  <c r="G19" i="9"/>
  <c r="H19" i="9"/>
  <c r="G26" i="6"/>
  <c r="K26" i="6"/>
  <c r="K28" i="6"/>
  <c r="F36" i="6"/>
  <c r="K96" i="6"/>
  <c r="G67" i="6"/>
  <c r="J67" i="6"/>
  <c r="H64" i="6"/>
  <c r="K64" i="6"/>
  <c r="J69" i="6"/>
  <c r="K69" i="6"/>
  <c r="H67" i="6"/>
  <c r="J36" i="6"/>
  <c r="H69" i="6"/>
  <c r="K36" i="6"/>
  <c r="G64" i="6"/>
  <c r="F67" i="6"/>
  <c r="K67" i="6"/>
  <c r="K31" i="6"/>
  <c r="F69" i="6"/>
  <c r="G69" i="6"/>
  <c r="G31" i="6"/>
  <c r="G36" i="6"/>
  <c r="J96" i="6"/>
  <c r="H31" i="6"/>
  <c r="K11" i="6"/>
  <c r="F11" i="6"/>
  <c r="G11" i="6"/>
  <c r="J34" i="6"/>
  <c r="K34" i="6"/>
  <c r="K6" i="6"/>
  <c r="H36" i="6"/>
  <c r="H34" i="6"/>
  <c r="H6" i="6"/>
  <c r="J11" i="6"/>
  <c r="H11" i="6"/>
  <c r="K20" i="6"/>
  <c r="K18" i="6"/>
  <c r="J20" i="6"/>
  <c r="K15" i="6"/>
  <c r="H18" i="6"/>
  <c r="H15" i="6"/>
  <c r="H20" i="6"/>
  <c r="G20" i="6"/>
  <c r="G18" i="6"/>
  <c r="G15" i="6"/>
  <c r="F20" i="6"/>
  <c r="F6" i="6"/>
  <c r="F18" i="6"/>
  <c r="G96" i="6"/>
  <c r="J28" i="6"/>
  <c r="H28" i="6"/>
  <c r="F28" i="6"/>
  <c r="J6" i="6"/>
  <c r="J26" i="6"/>
  <c r="K23" i="6"/>
  <c r="G23" i="6"/>
  <c r="H23" i="6"/>
  <c r="G28" i="6"/>
  <c r="G6" i="6"/>
  <c r="H96" i="6"/>
  <c r="F96" i="6"/>
  <c r="F5" i="9" l="1"/>
  <c r="K33" i="9"/>
  <c r="K30" i="9"/>
  <c r="L30" i="9"/>
  <c r="G33" i="9"/>
  <c r="G30" i="9"/>
  <c r="K25" i="9"/>
  <c r="K22" i="9"/>
  <c r="L22" i="9"/>
  <c r="H25" i="9"/>
  <c r="H22" i="9"/>
  <c r="H5" i="9"/>
  <c r="H9" i="9" s="1"/>
  <c r="F35" i="9"/>
  <c r="H27" i="9"/>
  <c r="G22" i="9"/>
  <c r="F27" i="9"/>
  <c r="G87" i="9"/>
  <c r="G9" i="9"/>
  <c r="G6" i="9"/>
  <c r="F9" i="9"/>
  <c r="F87" i="9"/>
  <c r="F91" i="9" s="1"/>
  <c r="F92" i="9"/>
  <c r="F11" i="9"/>
  <c r="K17" i="9"/>
  <c r="K5" i="9"/>
  <c r="K14" i="9"/>
  <c r="L14" i="9"/>
  <c r="K19" i="9"/>
  <c r="J17" i="9"/>
  <c r="J5" i="9"/>
  <c r="J19" i="9"/>
  <c r="J92" i="9"/>
  <c r="J93" i="6"/>
  <c r="J101" i="6" s="1"/>
  <c r="F93" i="6"/>
  <c r="J98" i="6"/>
  <c r="J99" i="6" s="1"/>
  <c r="H10" i="6"/>
  <c r="G98" i="6"/>
  <c r="G103" i="6" s="1"/>
  <c r="K98" i="6"/>
  <c r="K102" i="6"/>
  <c r="J102" i="6"/>
  <c r="H102" i="6"/>
  <c r="G102" i="6"/>
  <c r="F102" i="6"/>
  <c r="K10" i="6"/>
  <c r="L7" i="6"/>
  <c r="F98" i="6"/>
  <c r="F103" i="6" s="1"/>
  <c r="H12" i="6"/>
  <c r="H93" i="6"/>
  <c r="H101" i="6" s="1"/>
  <c r="H7" i="6"/>
  <c r="H98" i="6"/>
  <c r="K12" i="6"/>
  <c r="K93" i="6"/>
  <c r="K7" i="6"/>
  <c r="F12" i="6"/>
  <c r="F10" i="6"/>
  <c r="G7" i="6"/>
  <c r="J10" i="6"/>
  <c r="J97" i="6"/>
  <c r="J12" i="6"/>
  <c r="G93" i="6"/>
  <c r="G101" i="6" s="1"/>
  <c r="G12" i="6"/>
  <c r="G10" i="6"/>
  <c r="L94" i="6" l="1"/>
  <c r="K103" i="6"/>
  <c r="F97" i="6"/>
  <c r="H6" i="9"/>
  <c r="H87" i="9"/>
  <c r="H88" i="9" s="1"/>
  <c r="J103" i="6"/>
  <c r="J9" i="9"/>
  <c r="J87" i="9"/>
  <c r="G88" i="9"/>
  <c r="G91" i="9"/>
  <c r="K87" i="9"/>
  <c r="L6" i="9"/>
  <c r="K6" i="9"/>
  <c r="K9" i="9"/>
  <c r="J11" i="9"/>
  <c r="F93" i="9"/>
  <c r="F99" i="6"/>
  <c r="K97" i="6"/>
  <c r="H97" i="6"/>
  <c r="H99" i="6"/>
  <c r="H103" i="6"/>
  <c r="K94" i="6"/>
  <c r="K101" i="6"/>
  <c r="K99" i="6"/>
  <c r="G97" i="6"/>
  <c r="G94" i="6"/>
  <c r="H94" i="6"/>
  <c r="G99" i="6"/>
  <c r="J91" i="9" l="1"/>
  <c r="H91" i="9"/>
  <c r="L88" i="9"/>
  <c r="K88" i="9"/>
  <c r="K91" i="9"/>
  <c r="J93" i="9"/>
  <c r="H69" i="3"/>
  <c r="H92" i="2" l="1"/>
  <c r="G92" i="2"/>
  <c r="H88" i="2"/>
  <c r="G95" i="2" l="1"/>
  <c r="H95" i="2"/>
  <c r="H93" i="2"/>
  <c r="H62" i="2" l="1"/>
  <c r="H49" i="2" l="1"/>
  <c r="G49" i="2"/>
  <c r="G50" i="2" l="1"/>
  <c r="K66" i="3" l="1"/>
  <c r="H23" i="4" l="1"/>
  <c r="G69" i="3"/>
  <c r="H64" i="3"/>
  <c r="H62" i="3"/>
  <c r="K64" i="3"/>
  <c r="K62" i="3"/>
  <c r="G75" i="2"/>
  <c r="H54" i="2"/>
  <c r="K88" i="2"/>
  <c r="J92" i="2"/>
  <c r="K92" i="2"/>
  <c r="H79" i="2"/>
  <c r="J95" i="2" l="1"/>
  <c r="K95" i="2"/>
  <c r="L93" i="2"/>
  <c r="K93" i="2"/>
  <c r="H21" i="1" l="1"/>
  <c r="K31" i="5" l="1"/>
  <c r="J31" i="5"/>
  <c r="G31" i="5"/>
  <c r="F31" i="5"/>
  <c r="H31" i="5"/>
  <c r="K28" i="5"/>
  <c r="H28" i="5"/>
  <c r="G28" i="5"/>
  <c r="K33" i="5"/>
  <c r="H33" i="5"/>
  <c r="G33" i="5"/>
  <c r="K24" i="5"/>
  <c r="J24" i="5"/>
  <c r="H24" i="5"/>
  <c r="G24" i="5"/>
  <c r="F24" i="5"/>
  <c r="K21" i="5"/>
  <c r="H21" i="5"/>
  <c r="G21" i="5"/>
  <c r="H15" i="5"/>
  <c r="K12" i="5"/>
  <c r="H12" i="5"/>
  <c r="G12" i="5"/>
  <c r="K44" i="4"/>
  <c r="H44" i="4"/>
  <c r="K38" i="4"/>
  <c r="K35" i="4"/>
  <c r="G35" i="4"/>
  <c r="H35" i="4"/>
  <c r="K26" i="4"/>
  <c r="G26" i="4"/>
  <c r="H26" i="4"/>
  <c r="K51" i="4"/>
  <c r="J51" i="4"/>
  <c r="G51" i="4"/>
  <c r="F51" i="4"/>
  <c r="K48" i="4"/>
  <c r="G48" i="4"/>
  <c r="H48" i="4"/>
  <c r="K69" i="3"/>
  <c r="H66" i="3"/>
  <c r="K58" i="3"/>
  <c r="H58" i="3"/>
  <c r="K54" i="3"/>
  <c r="H54" i="3"/>
  <c r="G54" i="3"/>
  <c r="K52" i="3"/>
  <c r="H52" i="3"/>
  <c r="G52" i="3"/>
  <c r="K45" i="3"/>
  <c r="H45" i="3"/>
  <c r="K42" i="3"/>
  <c r="H42" i="3"/>
  <c r="G42" i="3"/>
  <c r="K39" i="3"/>
  <c r="H39" i="3"/>
  <c r="G39" i="3"/>
  <c r="K33" i="3"/>
  <c r="H33" i="3"/>
  <c r="K30" i="3"/>
  <c r="H30" i="3"/>
  <c r="G30" i="3"/>
  <c r="K27" i="3"/>
  <c r="H27" i="3"/>
  <c r="G27" i="3"/>
  <c r="K23" i="3"/>
  <c r="J23" i="3"/>
  <c r="G23" i="3"/>
  <c r="F23" i="3"/>
  <c r="H23" i="3"/>
  <c r="K20" i="3"/>
  <c r="G20" i="3"/>
  <c r="H20" i="3"/>
  <c r="K76" i="3"/>
  <c r="J76" i="3"/>
  <c r="H76" i="3"/>
  <c r="G76" i="3"/>
  <c r="F76" i="3"/>
  <c r="K73" i="3"/>
  <c r="H73" i="3"/>
  <c r="G73" i="3"/>
  <c r="K16" i="3"/>
  <c r="J16" i="3"/>
  <c r="G16" i="3"/>
  <c r="F16" i="3"/>
  <c r="K13" i="3"/>
  <c r="J13" i="3"/>
  <c r="G13" i="3"/>
  <c r="F13" i="3"/>
  <c r="K75" i="2"/>
  <c r="J75" i="2"/>
  <c r="K72" i="2"/>
  <c r="G72" i="2"/>
  <c r="H72" i="2"/>
  <c r="K62" i="2"/>
  <c r="K59" i="2"/>
  <c r="J59" i="2"/>
  <c r="G59" i="2"/>
  <c r="F59" i="2"/>
  <c r="H59" i="2"/>
  <c r="K56" i="2"/>
  <c r="G56" i="2"/>
  <c r="H56" i="2"/>
  <c r="K54" i="2"/>
  <c r="G54" i="2"/>
  <c r="H50" i="2"/>
  <c r="K49" i="2"/>
  <c r="J49" i="2"/>
  <c r="H47" i="2"/>
  <c r="H43" i="2"/>
  <c r="K42" i="2"/>
  <c r="J42" i="2"/>
  <c r="H41" i="2"/>
  <c r="K40" i="2"/>
  <c r="J40" i="2"/>
  <c r="K38" i="2"/>
  <c r="J38" i="2"/>
  <c r="H38" i="2"/>
  <c r="K35" i="2"/>
  <c r="H35" i="2"/>
  <c r="K31" i="2"/>
  <c r="K29" i="2"/>
  <c r="K26" i="2"/>
  <c r="J26" i="2"/>
  <c r="G26" i="2"/>
  <c r="F26" i="2"/>
  <c r="K23" i="2"/>
  <c r="H23" i="2"/>
  <c r="G23" i="2"/>
  <c r="H26" i="2"/>
  <c r="K17" i="2"/>
  <c r="H17" i="2"/>
  <c r="G17" i="2"/>
  <c r="K14" i="2"/>
  <c r="K85" i="2"/>
  <c r="J85" i="2"/>
  <c r="H85" i="2"/>
  <c r="G85" i="2"/>
  <c r="F85" i="2"/>
  <c r="K82" i="2"/>
  <c r="H82" i="2"/>
  <c r="G82" i="2"/>
  <c r="K79" i="2"/>
  <c r="K29" i="1"/>
  <c r="J29" i="1"/>
  <c r="H29" i="1"/>
  <c r="G29" i="1"/>
  <c r="F29" i="1"/>
  <c r="K21" i="1"/>
  <c r="J21" i="1"/>
  <c r="G21" i="1"/>
  <c r="F21" i="1"/>
  <c r="K17" i="1"/>
  <c r="H17" i="1"/>
  <c r="G17" i="1"/>
  <c r="F42" i="1"/>
  <c r="G39" i="1"/>
  <c r="K42" i="1"/>
  <c r="H39" i="1"/>
  <c r="L47" i="2" l="1"/>
  <c r="L41" i="2"/>
  <c r="J45" i="2"/>
  <c r="L17" i="3"/>
  <c r="L14" i="3"/>
  <c r="K45" i="2"/>
  <c r="L43" i="2"/>
  <c r="G14" i="3"/>
  <c r="K17" i="3"/>
  <c r="G17" i="3"/>
  <c r="K14" i="3"/>
  <c r="H14" i="3"/>
  <c r="H17" i="3"/>
  <c r="K41" i="2"/>
  <c r="J50" i="2"/>
  <c r="K50" i="2"/>
  <c r="K47" i="2"/>
  <c r="K43" i="2"/>
  <c r="H51" i="4"/>
  <c r="K39" i="1"/>
  <c r="H75" i="2"/>
  <c r="G42" i="1"/>
  <c r="H42" i="1"/>
  <c r="J42" i="1"/>
  <c r="J6" i="7" l="1"/>
  <c r="K23" i="7"/>
  <c r="J26" i="7"/>
  <c r="J28" i="7"/>
  <c r="K7" i="7" l="1"/>
  <c r="J12" i="7"/>
  <c r="J10" i="7"/>
  <c r="J68" i="7"/>
  <c r="J77" i="7" s="1"/>
  <c r="J82" i="7" s="1"/>
  <c r="G43" i="7" l="1"/>
  <c r="H43" i="7"/>
  <c r="K43" i="7"/>
  <c r="K44" i="7" l="1"/>
  <c r="K42" i="9"/>
  <c r="H44" i="7"/>
  <c r="H42" i="9"/>
  <c r="G11" i="7"/>
  <c r="G42" i="9"/>
  <c r="H11" i="7"/>
  <c r="K11" i="7"/>
  <c r="G70" i="7"/>
  <c r="G79" i="7" s="1"/>
  <c r="G12" i="7"/>
  <c r="G44" i="7"/>
  <c r="G84" i="7" l="1"/>
  <c r="G43" i="9"/>
  <c r="G10" i="9"/>
  <c r="H43" i="9"/>
  <c r="H10" i="9"/>
  <c r="K43" i="9"/>
  <c r="K10" i="9"/>
  <c r="K70" i="7"/>
  <c r="K79" i="7" s="1"/>
  <c r="H70" i="7"/>
  <c r="H79" i="7" s="1"/>
  <c r="K12" i="7"/>
  <c r="H12" i="7"/>
  <c r="K84" i="7" l="1"/>
  <c r="H84" i="7"/>
  <c r="K92" i="9"/>
  <c r="K11" i="9"/>
  <c r="H92" i="9"/>
  <c r="H93" i="9" s="1"/>
  <c r="H11" i="9"/>
  <c r="G11" i="9"/>
  <c r="G92" i="9"/>
  <c r="G93" i="9" s="1"/>
  <c r="K93" i="9" l="1"/>
  <c r="F101" i="6"/>
  <c r="F114" i="6"/>
  <c r="F119" i="6" l="1"/>
</calcChain>
</file>

<file path=xl/sharedStrings.xml><?xml version="1.0" encoding="utf-8"?>
<sst xmlns="http://schemas.openxmlformats.org/spreadsheetml/2006/main" count="1102" uniqueCount="262">
  <si>
    <r>
      <t>Prosus Group Economic Interest results</t>
    </r>
    <r>
      <rPr>
        <b/>
        <vertAlign val="superscript"/>
        <sz val="10"/>
        <color theme="0"/>
        <rFont val="Verdana"/>
        <family val="2"/>
      </rPr>
      <t>1</t>
    </r>
  </si>
  <si>
    <t>US$'m</t>
  </si>
  <si>
    <t>1H FY21</t>
  </si>
  <si>
    <t>1H FY22</t>
  </si>
  <si>
    <t>1H FY23</t>
  </si>
  <si>
    <t>FY21</t>
  </si>
  <si>
    <t>FY22</t>
  </si>
  <si>
    <t>FY23</t>
  </si>
  <si>
    <t>Continuing operations</t>
  </si>
  <si>
    <t>Ecommerce</t>
  </si>
  <si>
    <t>Revenue</t>
  </si>
  <si>
    <t>% YoY growth US$</t>
  </si>
  <si>
    <t>% YoY growth LC, ex M&amp;A</t>
  </si>
  <si>
    <t>Adjusted EBITDA</t>
  </si>
  <si>
    <t>% EBITDA margin</t>
  </si>
  <si>
    <t>Trading Profit</t>
  </si>
  <si>
    <t>% TP margin</t>
  </si>
  <si>
    <t>Food Delivery</t>
  </si>
  <si>
    <t>Core Classifieds</t>
  </si>
  <si>
    <t>Payments &amp; Fintech</t>
  </si>
  <si>
    <t>Edtech</t>
  </si>
  <si>
    <t>Etail</t>
  </si>
  <si>
    <r>
      <t>Other</t>
    </r>
    <r>
      <rPr>
        <b/>
        <vertAlign val="superscript"/>
        <sz val="10"/>
        <color theme="0"/>
        <rFont val="Verdana"/>
        <family val="2"/>
      </rPr>
      <t>2</t>
    </r>
  </si>
  <si>
    <t>Social and internet platforms</t>
  </si>
  <si>
    <t>Associate</t>
  </si>
  <si>
    <t>Tencent</t>
  </si>
  <si>
    <r>
      <t>VK</t>
    </r>
    <r>
      <rPr>
        <b/>
        <vertAlign val="superscript"/>
        <sz val="10"/>
        <color theme="0"/>
        <rFont val="Verdana"/>
        <family val="2"/>
      </rPr>
      <t>3</t>
    </r>
  </si>
  <si>
    <t>-</t>
  </si>
  <si>
    <t>Corporate</t>
  </si>
  <si>
    <t>Economic interest continuing operations ex OLX Autos</t>
  </si>
  <si>
    <t>Less: Equity-accounted investments</t>
  </si>
  <si>
    <t>Consolidated operations ex OLX Autos</t>
  </si>
  <si>
    <r>
      <t>OLX Autos included in IFRS continuing operations</t>
    </r>
    <r>
      <rPr>
        <b/>
        <vertAlign val="superscript"/>
        <sz val="10"/>
        <color theme="0"/>
        <rFont val="Verdana"/>
        <family val="2"/>
      </rPr>
      <t>4</t>
    </r>
  </si>
  <si>
    <t>Consolidated continuing operations (IFRS)</t>
  </si>
  <si>
    <r>
      <t>Discontinued operations</t>
    </r>
    <r>
      <rPr>
        <b/>
        <vertAlign val="superscript"/>
        <sz val="10"/>
        <color theme="0"/>
        <rFont val="Verdana"/>
        <family val="2"/>
      </rPr>
      <t>5</t>
    </r>
  </si>
  <si>
    <t>Total group consolidated</t>
  </si>
  <si>
    <t>Notes</t>
  </si>
  <si>
    <t>1.</t>
  </si>
  <si>
    <t xml:space="preserve">Results reported on an economic interest basis, i.e. equity-accounted investments (Associates and JV’s) are proportionally consolidated within reportable segments. </t>
  </si>
  <si>
    <t>2.</t>
  </si>
  <si>
    <t xml:space="preserve">Edtech became a segment from 1 April 2021 and is excluded from Other for all periods represented. </t>
  </si>
  <si>
    <t>3.</t>
  </si>
  <si>
    <t xml:space="preserve">At the end of FY22 we discontinued equity accounting VK, as our directors resigned from the VK Board. </t>
  </si>
  <si>
    <t>4.</t>
  </si>
  <si>
    <t>Reported IFRS continuing operations includes OLX Autos operations whose exit process has not been finalised as at 31 March 2023 and will be discontinued operations in FY24.</t>
  </si>
  <si>
    <t>5.</t>
  </si>
  <si>
    <t>Avito and the OLX Autos operations the group has closed down or classified as held for sale is treated as a discontinued operation for 1H FY23 and prior year numbers have been adjusted.</t>
  </si>
  <si>
    <r>
      <t>Prosus Group Consolidated results</t>
    </r>
    <r>
      <rPr>
        <b/>
        <vertAlign val="superscript"/>
        <sz val="10"/>
        <color theme="0"/>
        <rFont val="Verdana"/>
        <family val="2"/>
      </rPr>
      <t>1</t>
    </r>
  </si>
  <si>
    <r>
      <t>Edtech</t>
    </r>
    <r>
      <rPr>
        <b/>
        <vertAlign val="superscript"/>
        <sz val="10"/>
        <color theme="0"/>
        <rFont val="Verdana"/>
        <family val="2"/>
      </rPr>
      <t>2</t>
    </r>
  </si>
  <si>
    <t>Other</t>
  </si>
  <si>
    <r>
      <t>OLX Autos included in IFRS continuing operations</t>
    </r>
    <r>
      <rPr>
        <b/>
        <vertAlign val="superscript"/>
        <sz val="10"/>
        <color theme="0"/>
        <rFont val="Verdana"/>
        <family val="2"/>
      </rPr>
      <t>3</t>
    </r>
  </si>
  <si>
    <r>
      <t>Discontinued operations</t>
    </r>
    <r>
      <rPr>
        <b/>
        <vertAlign val="superscript"/>
        <sz val="10"/>
        <color theme="0"/>
        <rFont val="Verdana"/>
        <family val="2"/>
      </rPr>
      <t>3</t>
    </r>
  </si>
  <si>
    <t xml:space="preserve">Results from owned and managed, consolidated businesses, i.e. excluding associates and JV’s. </t>
  </si>
  <si>
    <r>
      <t>Prosus Group Associates and Joint Ventures results</t>
    </r>
    <r>
      <rPr>
        <b/>
        <vertAlign val="superscript"/>
        <sz val="10"/>
        <color theme="0"/>
        <rFont val="Verdana"/>
        <family val="2"/>
      </rPr>
      <t>1</t>
    </r>
  </si>
  <si>
    <t>Total associate and JV contribution</t>
  </si>
  <si>
    <t xml:space="preserve">1 Results from equity-accounted investments (Associates and JV’s), where we have proportionally included our share of there revenues, adjusted EBITDA and trading profit. </t>
  </si>
  <si>
    <r>
      <t>Consolidated</t>
    </r>
    <r>
      <rPr>
        <i/>
        <vertAlign val="superscript"/>
        <sz val="10"/>
        <color theme="0"/>
        <rFont val="Verdana"/>
        <family val="2"/>
      </rPr>
      <t>1</t>
    </r>
  </si>
  <si>
    <t>Prosus Food Delivery</t>
  </si>
  <si>
    <r>
      <t>Subsidiary</t>
    </r>
    <r>
      <rPr>
        <i/>
        <vertAlign val="superscript"/>
        <sz val="10"/>
        <color theme="0"/>
        <rFont val="Verdana"/>
        <family val="2"/>
      </rPr>
      <t>2</t>
    </r>
  </si>
  <si>
    <t>iFood</t>
  </si>
  <si>
    <r>
      <t>Orders ('m)</t>
    </r>
    <r>
      <rPr>
        <b/>
        <vertAlign val="superscript"/>
        <sz val="10"/>
        <color rgb="FF787878"/>
        <rFont val="Verdana"/>
        <family val="2"/>
      </rPr>
      <t>3</t>
    </r>
  </si>
  <si>
    <t>% YoY growth</t>
  </si>
  <si>
    <t>% 1P orders</t>
  </si>
  <si>
    <r>
      <t>GMV</t>
    </r>
    <r>
      <rPr>
        <b/>
        <vertAlign val="superscript"/>
        <sz val="10"/>
        <color rgb="FF787878"/>
        <rFont val="Verdana"/>
        <family val="2"/>
      </rPr>
      <t>3</t>
    </r>
  </si>
  <si>
    <t>% YoY growth fx neutral, ex M&amp;A</t>
  </si>
  <si>
    <t>Merchants (Brazil)</t>
  </si>
  <si>
    <t>Delivery partners (Brazil)</t>
  </si>
  <si>
    <t>Cities (Brazil)</t>
  </si>
  <si>
    <t>iFood core Food Delivery</t>
  </si>
  <si>
    <t>% of total GMV</t>
  </si>
  <si>
    <r>
      <t>iFood New initiatives</t>
    </r>
    <r>
      <rPr>
        <b/>
        <vertAlign val="superscript"/>
        <sz val="10"/>
        <color theme="0"/>
        <rFont val="Verdana"/>
        <family val="2"/>
      </rPr>
      <t>4</t>
    </r>
  </si>
  <si>
    <r>
      <t>Trading Profit</t>
    </r>
    <r>
      <rPr>
        <b/>
        <vertAlign val="superscript"/>
        <sz val="10"/>
        <color rgb="FF787878"/>
        <rFont val="Verdana"/>
        <family val="2"/>
      </rPr>
      <t>5</t>
    </r>
  </si>
  <si>
    <t>Delivery Hero (DH)</t>
  </si>
  <si>
    <r>
      <t>GMV (€'m)</t>
    </r>
    <r>
      <rPr>
        <b/>
        <vertAlign val="superscript"/>
        <sz val="10"/>
        <color rgb="FF787878"/>
        <rFont val="Verdana"/>
        <family val="2"/>
      </rPr>
      <t>3,6</t>
    </r>
  </si>
  <si>
    <t>% YoY growth €</t>
  </si>
  <si>
    <t>Revenue (US$'m, proportionate share)</t>
  </si>
  <si>
    <t>Trading Profit (US$'m, proportionate share)</t>
  </si>
  <si>
    <t>DH Integrated Verticals</t>
  </si>
  <si>
    <t>Swiggy</t>
  </si>
  <si>
    <r>
      <rPr>
        <b/>
        <sz val="10"/>
        <color rgb="FF787878"/>
        <rFont val="Verdana"/>
        <family val="2"/>
      </rPr>
      <t>Order</t>
    </r>
    <r>
      <rPr>
        <b/>
        <vertAlign val="superscript"/>
        <sz val="10"/>
        <color rgb="FF787878"/>
        <rFont val="Verdana"/>
        <family val="2"/>
      </rPr>
      <t>3,7</t>
    </r>
    <r>
      <rPr>
        <sz val="10"/>
        <color rgb="FF787878"/>
        <rFont val="Verdana"/>
        <family val="2"/>
      </rPr>
      <t xml:space="preserve"> % YoY growth</t>
    </r>
  </si>
  <si>
    <r>
      <rPr>
        <b/>
        <sz val="10"/>
        <color rgb="FF787878"/>
        <rFont val="Verdana"/>
        <family val="2"/>
      </rPr>
      <t>GMV</t>
    </r>
    <r>
      <rPr>
        <b/>
        <vertAlign val="superscript"/>
        <sz val="10"/>
        <color rgb="FF787878"/>
        <rFont val="Verdana"/>
        <family val="2"/>
      </rPr>
      <t>3,7</t>
    </r>
    <r>
      <rPr>
        <sz val="10"/>
        <color rgb="FF787878"/>
        <rFont val="Verdana"/>
        <family val="2"/>
      </rPr>
      <t xml:space="preserve"> % YoY growth US$</t>
    </r>
  </si>
  <si>
    <r>
      <rPr>
        <b/>
        <sz val="10"/>
        <color rgb="FF787878"/>
        <rFont val="Verdana"/>
        <family val="2"/>
      </rPr>
      <t>GMV</t>
    </r>
    <r>
      <rPr>
        <b/>
        <vertAlign val="superscript"/>
        <sz val="10"/>
        <color rgb="FF787878"/>
        <rFont val="Verdana"/>
        <family val="2"/>
      </rPr>
      <t>3,7</t>
    </r>
    <r>
      <rPr>
        <sz val="10"/>
        <color rgb="FF787878"/>
        <rFont val="Verdana"/>
        <family val="2"/>
      </rPr>
      <t xml:space="preserve"> % YoY growth fx neutral</t>
    </r>
  </si>
  <si>
    <t>Enabled restaurants</t>
  </si>
  <si>
    <t>Delivery partners</t>
  </si>
  <si>
    <t>Cities</t>
  </si>
  <si>
    <t>Revenue (proportionate share)</t>
  </si>
  <si>
    <t>Trading Profit (proportionate share)</t>
  </si>
  <si>
    <r>
      <t>Economic interest</t>
    </r>
    <r>
      <rPr>
        <i/>
        <vertAlign val="superscript"/>
        <sz val="10"/>
        <color theme="0"/>
        <rFont val="Verdana"/>
        <family val="2"/>
      </rPr>
      <t>8</t>
    </r>
  </si>
  <si>
    <t>Prosus core Food Delivery</t>
  </si>
  <si>
    <r>
      <t>Prosus New initiatives</t>
    </r>
    <r>
      <rPr>
        <b/>
        <vertAlign val="superscript"/>
        <sz val="10"/>
        <color theme="0"/>
        <rFont val="Verdana"/>
        <family val="2"/>
      </rPr>
      <t>3</t>
    </r>
  </si>
  <si>
    <t>iFood Brazil is a subsidiary. iFood Colombia, which was a joint-venture with Delivery Hero, has been closed down and excluded from 1H FY23 and FY23 GMV and orders but still included in the prior periods.</t>
  </si>
  <si>
    <t>Orders and GMV are 100% for all companies. Investee companies’ KPIs are aligned with 3-month reporting lag period (January – December).</t>
  </si>
  <si>
    <t>Growth in 1H FY21 and FY21 are based on metrics excluding Woowa Group.</t>
  </si>
  <si>
    <t>New initiatives includes grocery, meal vouchers and other initiatives.</t>
  </si>
  <si>
    <t xml:space="preserve">DH’s Integrated Verticals (Dmarts and DH kitchens) are included in Prosus New initiatives </t>
  </si>
  <si>
    <t>Swiggy's Instamart and other initiatives are included in Prosus New Initiatives.</t>
  </si>
  <si>
    <t>New initiatives' trading losses includes iFood corporate costs.</t>
  </si>
  <si>
    <t>6.</t>
  </si>
  <si>
    <t>As reported by Delivery Hero (DH) on a three-month lag basis. DH’s metrics for 1H FY21, FY21 and 1H FY22 include Woowa Group, and 1H FY22, FY22, 1H FY23 and FY23 include Glovo on a pro-forma basis.</t>
  </si>
  <si>
    <t>7.</t>
  </si>
  <si>
    <t>GMV: Completed order value plus delivery fees. Orders: Completed orders from all delivery businesses.</t>
  </si>
  <si>
    <t>8.</t>
  </si>
  <si>
    <t>Classifieds</t>
  </si>
  <si>
    <r>
      <t>Continuing operations</t>
    </r>
    <r>
      <rPr>
        <b/>
        <vertAlign val="superscript"/>
        <sz val="10"/>
        <color theme="0"/>
        <rFont val="Verdana"/>
        <family val="2"/>
      </rPr>
      <t>2</t>
    </r>
  </si>
  <si>
    <t>Prosus Core Classifieds</t>
  </si>
  <si>
    <r>
      <t>Trading Profit</t>
    </r>
    <r>
      <rPr>
        <b/>
        <vertAlign val="superscript"/>
        <sz val="10"/>
        <color rgb="FF787878"/>
        <rFont val="Verdana"/>
        <family val="2"/>
      </rPr>
      <t>4</t>
    </r>
  </si>
  <si>
    <t>Top markets</t>
  </si>
  <si>
    <t>OLX Europe (US$'m)</t>
  </si>
  <si>
    <r>
      <rPr>
        <b/>
        <sz val="10"/>
        <color rgb="FF787878"/>
        <rFont val="Verdana"/>
        <family val="2"/>
      </rPr>
      <t>App MAU</t>
    </r>
    <r>
      <rPr>
        <sz val="10"/>
        <color rgb="FF787878"/>
        <rFont val="Verdana"/>
        <family val="2"/>
      </rPr>
      <t xml:space="preserve"> % YoY growth</t>
    </r>
    <r>
      <rPr>
        <vertAlign val="superscript"/>
        <sz val="10"/>
        <color rgb="FF787878"/>
        <rFont val="Verdana"/>
        <family val="2"/>
      </rPr>
      <t>3</t>
    </r>
  </si>
  <si>
    <r>
      <rPr>
        <b/>
        <sz val="10"/>
        <color rgb="FF787878"/>
        <rFont val="Verdana"/>
        <family val="2"/>
      </rPr>
      <t>Paying listers</t>
    </r>
    <r>
      <rPr>
        <sz val="10"/>
        <color rgb="FF787878"/>
        <rFont val="Verdana"/>
        <family val="2"/>
      </rPr>
      <t xml:space="preserve"> % YoY growth</t>
    </r>
    <r>
      <rPr>
        <vertAlign val="superscript"/>
        <sz val="10"/>
        <color rgb="FF787878"/>
        <rFont val="Verdana"/>
        <family val="2"/>
      </rPr>
      <t>3</t>
    </r>
  </si>
  <si>
    <t>% YoY growth LC, ex M&amp;A (excl. Ukraine)</t>
  </si>
  <si>
    <t xml:space="preserve">% TP margin (excl. Ukraine) </t>
  </si>
  <si>
    <t>Joint venture (equity accounted)</t>
  </si>
  <si>
    <t>OLX Brasil (BRL'm)</t>
  </si>
  <si>
    <r>
      <t>Revenue (proportionate share)</t>
    </r>
    <r>
      <rPr>
        <b/>
        <vertAlign val="superscript"/>
        <sz val="10"/>
        <color rgb="FF787878"/>
        <rFont val="Verdana"/>
        <family val="2"/>
      </rPr>
      <t>5</t>
    </r>
  </si>
  <si>
    <r>
      <t>Trading Profit (proportionate share)</t>
    </r>
    <r>
      <rPr>
        <b/>
        <vertAlign val="superscript"/>
        <sz val="10"/>
        <color rgb="FF787878"/>
        <rFont val="Verdana"/>
        <family val="2"/>
      </rPr>
      <t>5</t>
    </r>
  </si>
  <si>
    <r>
      <t>Economic interest</t>
    </r>
    <r>
      <rPr>
        <i/>
        <vertAlign val="superscript"/>
        <sz val="10"/>
        <color theme="0"/>
        <rFont val="Verdana"/>
        <family val="2"/>
      </rPr>
      <t>6</t>
    </r>
  </si>
  <si>
    <r>
      <t>Prosus Core Classifieds</t>
    </r>
    <r>
      <rPr>
        <b/>
        <vertAlign val="superscript"/>
        <sz val="10"/>
        <color theme="0"/>
        <rFont val="Verdana"/>
        <family val="2"/>
      </rPr>
      <t>2</t>
    </r>
  </si>
  <si>
    <r>
      <t>App MAU ('m)</t>
    </r>
    <r>
      <rPr>
        <b/>
        <vertAlign val="superscript"/>
        <sz val="10"/>
        <color rgb="FF787878"/>
        <rFont val="Verdana"/>
        <family val="2"/>
      </rPr>
      <t>3</t>
    </r>
  </si>
  <si>
    <r>
      <t>Paying listers ('m)</t>
    </r>
    <r>
      <rPr>
        <b/>
        <vertAlign val="superscript"/>
        <sz val="10"/>
        <color rgb="FF787878"/>
        <rFont val="Verdana"/>
        <family val="2"/>
      </rPr>
      <t>3</t>
    </r>
  </si>
  <si>
    <r>
      <t>Active listings ('m)</t>
    </r>
    <r>
      <rPr>
        <b/>
        <vertAlign val="superscript"/>
        <sz val="10"/>
        <color rgb="FF787878"/>
        <rFont val="Verdana"/>
        <family val="2"/>
      </rPr>
      <t>3</t>
    </r>
  </si>
  <si>
    <t>The resutls reflect future continuing operations, i.e. excluding Avito and all OLX Autos businessess.</t>
  </si>
  <si>
    <t xml:space="preserve">Operational metric data reflects 100% of controlled entities and equity-accounted investments (excluding OfferUp and EMPG).  Numbers have been adjusted to reflect like-for-like </t>
  </si>
  <si>
    <t>due to changes in the markets within our portfolio.</t>
  </si>
  <si>
    <t>Trading profit in all comparative periods has been adjusted to reflect like-for-like continuing intra-segmental corporate cost-allocation following the exit from OLX Autos.</t>
  </si>
  <si>
    <t>Grupo ZAP was consolidated from October 2020 - FY21 includes six months of revenue and trading profit while FY22 includes 12 months.</t>
  </si>
  <si>
    <t>Prosus Payments &amp; Fintech</t>
  </si>
  <si>
    <r>
      <t>Core PSP</t>
    </r>
    <r>
      <rPr>
        <b/>
        <vertAlign val="superscript"/>
        <sz val="10"/>
        <color theme="0"/>
        <rFont val="Verdana"/>
        <family val="2"/>
      </rPr>
      <t>2</t>
    </r>
  </si>
  <si>
    <t>TPV (US$'bn)</t>
  </si>
  <si>
    <r>
      <t># transactions ('m)</t>
    </r>
    <r>
      <rPr>
        <b/>
        <vertAlign val="superscript"/>
        <sz val="10"/>
        <color rgb="FF787878"/>
        <rFont val="Verdana"/>
        <family val="2"/>
      </rPr>
      <t>3</t>
    </r>
  </si>
  <si>
    <t>% YoY growth, ex M&amp;A</t>
  </si>
  <si>
    <r>
      <t>Revenue</t>
    </r>
    <r>
      <rPr>
        <b/>
        <vertAlign val="superscript"/>
        <sz val="10"/>
        <color rgb="FF787878"/>
        <rFont val="Verdana"/>
        <family val="2"/>
      </rPr>
      <t>4</t>
    </r>
  </si>
  <si>
    <t>Margin</t>
  </si>
  <si>
    <r>
      <t>Margin excluding one-off loss provision</t>
    </r>
    <r>
      <rPr>
        <vertAlign val="superscript"/>
        <sz val="10"/>
        <color rgb="FF787878"/>
        <rFont val="Verdana"/>
        <family val="2"/>
      </rPr>
      <t>5</t>
    </r>
  </si>
  <si>
    <t>India Payments &amp; Fintech</t>
  </si>
  <si>
    <t>GPO</t>
  </si>
  <si>
    <t># transactions ('m)</t>
  </si>
  <si>
    <r>
      <t>India Credit</t>
    </r>
    <r>
      <rPr>
        <b/>
        <vertAlign val="superscript"/>
        <sz val="10"/>
        <color theme="0"/>
        <rFont val="Verdana"/>
        <family val="2"/>
      </rPr>
      <t>6</t>
    </r>
  </si>
  <si>
    <t>Loan book at end of period</t>
  </si>
  <si>
    <t>Issuance volume</t>
  </si>
  <si>
    <t>Customers ('m)</t>
  </si>
  <si>
    <r>
      <t>Loss rate</t>
    </r>
    <r>
      <rPr>
        <b/>
        <vertAlign val="superscript"/>
        <sz val="10"/>
        <color rgb="FF787878"/>
        <rFont val="Verdana"/>
        <family val="2"/>
      </rPr>
      <t>7</t>
    </r>
  </si>
  <si>
    <r>
      <t>Remitly</t>
    </r>
    <r>
      <rPr>
        <b/>
        <vertAlign val="superscript"/>
        <sz val="10"/>
        <color theme="0"/>
        <rFont val="Verdana"/>
        <family val="2"/>
      </rPr>
      <t>8</t>
    </r>
  </si>
  <si>
    <t>Send volumes ('bn)</t>
  </si>
  <si>
    <t xml:space="preserve">% YoY growth </t>
  </si>
  <si>
    <r>
      <t>Economic interest</t>
    </r>
    <r>
      <rPr>
        <i/>
        <vertAlign val="superscript"/>
        <sz val="10"/>
        <color theme="0"/>
        <rFont val="Verdana"/>
        <family val="2"/>
      </rPr>
      <t>9</t>
    </r>
  </si>
  <si>
    <t>Core PSP is made up of India payments and GPO (Global Payments Organisation relates to PayU's operations outside of India).</t>
  </si>
  <si>
    <t>Transactions exclude Wibmo.</t>
  </si>
  <si>
    <t>PayU reports gross revenue, i.e. before adjustments for costs incurred from financial institutions, for its PSP business.</t>
  </si>
  <si>
    <t>One-off loss provision relates to merchants in Brazil and in the travel industry.</t>
  </si>
  <si>
    <t xml:space="preserve">PayU stopped its digital bank offering (Lazycard) in response to regulations. As a result, the India credit metrics have been adjusted to exclude Lazycard. Lazycard contributed revenue of </t>
  </si>
  <si>
    <t>$1m, $6m and $10m to FY22, 1H23 and FY23.</t>
  </si>
  <si>
    <t>FY22 loss rate adjusted to audited number (2.8% previously disclosed was unaudited).</t>
  </si>
  <si>
    <t>Operational metrics are shown at 100% for all companies. Investee companies’ operational and financial KPIs (Remitly disclosed here) are aligned with 3-month reporting lag period.</t>
  </si>
  <si>
    <t>9.</t>
  </si>
  <si>
    <t>Prosus Edtech</t>
  </si>
  <si>
    <t>Subsidiary</t>
  </si>
  <si>
    <r>
      <t>Stack Overflow</t>
    </r>
    <r>
      <rPr>
        <b/>
        <vertAlign val="superscript"/>
        <sz val="10"/>
        <color theme="0"/>
        <rFont val="Verdana"/>
        <family val="2"/>
      </rPr>
      <t>2</t>
    </r>
  </si>
  <si>
    <r>
      <t>Page views ('m)</t>
    </r>
    <r>
      <rPr>
        <b/>
        <vertAlign val="superscript"/>
        <sz val="10"/>
        <color rgb="FF787878"/>
        <rFont val="Verdana"/>
        <family val="2"/>
      </rPr>
      <t>3</t>
    </r>
  </si>
  <si>
    <t>Bookings (Total Business)</t>
  </si>
  <si>
    <r>
      <t>% YoY growth LC, ex M&amp;A</t>
    </r>
    <r>
      <rPr>
        <vertAlign val="superscript"/>
        <sz val="10"/>
        <color rgb="FF787878"/>
        <rFont val="Verdana"/>
        <family val="2"/>
      </rPr>
      <t>4</t>
    </r>
  </si>
  <si>
    <r>
      <t>ARR</t>
    </r>
    <r>
      <rPr>
        <b/>
        <vertAlign val="superscript"/>
        <sz val="10"/>
        <color rgb="FF787878"/>
        <rFont val="Verdana"/>
        <family val="2"/>
      </rPr>
      <t>5</t>
    </r>
    <r>
      <rPr>
        <b/>
        <sz val="10"/>
        <color rgb="FF787878"/>
        <rFont val="Verdana"/>
        <family val="2"/>
      </rPr>
      <t xml:space="preserve"> (Teams business)</t>
    </r>
  </si>
  <si>
    <r>
      <t>NDRR</t>
    </r>
    <r>
      <rPr>
        <b/>
        <vertAlign val="superscript"/>
        <sz val="10"/>
        <color rgb="FF787878"/>
        <rFont val="Verdana"/>
        <family val="2"/>
      </rPr>
      <t>6</t>
    </r>
    <r>
      <rPr>
        <b/>
        <sz val="10"/>
        <color rgb="FF787878"/>
        <rFont val="Verdana"/>
        <family val="2"/>
      </rPr>
      <t xml:space="preserve"> (Teams business)</t>
    </r>
  </si>
  <si>
    <t>Total Paying Teams</t>
  </si>
  <si>
    <r>
      <t>GoodHabitz</t>
    </r>
    <r>
      <rPr>
        <b/>
        <vertAlign val="superscript"/>
        <sz val="10"/>
        <color theme="0"/>
        <rFont val="Verdana"/>
        <family val="2"/>
      </rPr>
      <t>7</t>
    </r>
  </si>
  <si>
    <r>
      <t>ARR</t>
    </r>
    <r>
      <rPr>
        <b/>
        <vertAlign val="superscript"/>
        <sz val="10"/>
        <color rgb="FF787878"/>
        <rFont val="Verdana"/>
        <family val="2"/>
      </rPr>
      <t>5</t>
    </r>
  </si>
  <si>
    <t>Enterprise Customers</t>
  </si>
  <si>
    <r>
      <t>Skillsoft</t>
    </r>
    <r>
      <rPr>
        <b/>
        <vertAlign val="superscript"/>
        <sz val="10"/>
        <color theme="0"/>
        <rFont val="Verdana"/>
        <family val="2"/>
      </rPr>
      <t>8,9</t>
    </r>
  </si>
  <si>
    <r>
      <t>Bookings</t>
    </r>
    <r>
      <rPr>
        <b/>
        <vertAlign val="superscript"/>
        <sz val="10"/>
        <color rgb="FF787878"/>
        <rFont val="Verdana"/>
        <family val="2"/>
      </rPr>
      <t>10</t>
    </r>
  </si>
  <si>
    <r>
      <t>NDRR</t>
    </r>
    <r>
      <rPr>
        <b/>
        <vertAlign val="superscript"/>
        <sz val="10"/>
        <color rgb="FF787878"/>
        <rFont val="Verdana"/>
        <family val="2"/>
      </rPr>
      <t>6,10</t>
    </r>
  </si>
  <si>
    <r>
      <t>Economic interest</t>
    </r>
    <r>
      <rPr>
        <i/>
        <vertAlign val="superscript"/>
        <sz val="10"/>
        <color theme="0"/>
        <rFont val="Verdana"/>
        <family val="2"/>
      </rPr>
      <t>13</t>
    </r>
  </si>
  <si>
    <r>
      <t>Revenue</t>
    </r>
    <r>
      <rPr>
        <b/>
        <vertAlign val="superscript"/>
        <sz val="10"/>
        <color rgb="FF787878"/>
        <rFont val="Verdana"/>
        <family val="2"/>
      </rPr>
      <t>12</t>
    </r>
  </si>
  <si>
    <r>
      <t>Trading Profit</t>
    </r>
    <r>
      <rPr>
        <b/>
        <vertAlign val="superscript"/>
        <sz val="10"/>
        <color rgb="FF787878"/>
        <rFont val="Verdana"/>
        <family val="2"/>
      </rPr>
      <t>12</t>
    </r>
  </si>
  <si>
    <t xml:space="preserve">Results from owned and managed, consolidated businesses, i.e. excluding associates and JV’s.  Edtech became a segment from 1 April 2021. </t>
  </si>
  <si>
    <t>Stack Overflow was included for 8 (2) months in FY22 (1H FY22). Operating metrics, revenue and trading profit reflect these inclusion periods.</t>
  </si>
  <si>
    <t xml:space="preserve">Average monthly page views includes Stackoverflow.com and the tech-focused Stack Exchange sites. </t>
  </si>
  <si>
    <t>We stopped monthly unique visitors disclosure due to a change to Google Analytics' privacy settings which caused unreliability in MUV tracking. Page views have been introduced as a replacement traffic metric.</t>
  </si>
  <si>
    <t>Pro forma bookings growth for the FY, excluding the legacy Talent business.</t>
  </si>
  <si>
    <t>ARR (annualized recurring revenue) represents annualized value of all subscription contracts at the end of the reporting period.</t>
  </si>
  <si>
    <t xml:space="preserve">NDRR (net dollar retention rate) represents total ARR at the end of the period divided by the total ARR at the beginning of period for active customers at the beginning of the period.  </t>
  </si>
  <si>
    <t>GoodHabitz was included for 10 (4) months in FY22 (1H FY22). Operating metrics,  revenue and trading profit reflect these inclusion periods.</t>
  </si>
  <si>
    <t>Skillsoft was included for 6 months in FY22. Revenue and trading profit reflect these inclusion periods while operating metrics reflect the full period.</t>
  </si>
  <si>
    <t>Operational metrics are shown at 100% for all companies. Investee companies’ operational and financial KPIs (Skillsoft disclosed here) are aligned with 3-month reporting lag period.</t>
  </si>
  <si>
    <t>10</t>
  </si>
  <si>
    <t>Skillsoft's bookings are pro-forma for Global Knowledge and Codeacademy, and exclude SumTotal.</t>
  </si>
  <si>
    <t>11.</t>
  </si>
  <si>
    <t>Relates to Skillsoft’s Content platform.</t>
  </si>
  <si>
    <t>12.</t>
  </si>
  <si>
    <t xml:space="preserve">Results include one-off adjustments related to associates: prior year accounting adjustments related to BYJU's (Revenue -$18m, TP -$61m) and lag period adjustments (Revenue +$62m, TP -$1m) </t>
  </si>
  <si>
    <t>as Prosus discontinued equity accounting BYJU's and Udemy from September 2022 based on not having significant influence anymore.</t>
  </si>
  <si>
    <t>13.</t>
  </si>
  <si>
    <t>Prosus Etail</t>
  </si>
  <si>
    <t>eMAG Group ecommerce GMV</t>
  </si>
  <si>
    <t>eMAG Genius subscribers ('000)</t>
  </si>
  <si>
    <r>
      <rPr>
        <b/>
        <sz val="10"/>
        <color rgb="FF787878"/>
        <rFont val="Verdana"/>
        <family val="2"/>
      </rPr>
      <t>Tazz Order</t>
    </r>
    <r>
      <rPr>
        <sz val="10"/>
        <color rgb="FF787878"/>
        <rFont val="Verdana"/>
        <family val="2"/>
      </rPr>
      <t xml:space="preserve"> % YoY growth, organic</t>
    </r>
  </si>
  <si>
    <r>
      <rPr>
        <b/>
        <sz val="10"/>
        <color rgb="FF787878"/>
        <rFont val="Verdana"/>
        <family val="2"/>
      </rPr>
      <t>Tazz GMV</t>
    </r>
    <r>
      <rPr>
        <sz val="10"/>
        <color rgb="FF787878"/>
        <rFont val="Verdana"/>
        <family val="2"/>
      </rPr>
      <t xml:space="preserve"> % YoY growth LC, ex M&amp;A</t>
    </r>
  </si>
  <si>
    <r>
      <t>Economic interest</t>
    </r>
    <r>
      <rPr>
        <i/>
        <vertAlign val="superscript"/>
        <sz val="10"/>
        <color theme="0"/>
        <rFont val="Verdana"/>
        <family val="2"/>
      </rPr>
      <t>2</t>
    </r>
  </si>
  <si>
    <r>
      <t>Naspers Etail</t>
    </r>
    <r>
      <rPr>
        <b/>
        <vertAlign val="superscript"/>
        <sz val="10"/>
        <color theme="0"/>
        <rFont val="Verdana"/>
        <family val="2"/>
      </rPr>
      <t>3</t>
    </r>
  </si>
  <si>
    <t>Takealot Group GMV</t>
  </si>
  <si>
    <r>
      <t xml:space="preserve">Takealot.com GMV </t>
    </r>
    <r>
      <rPr>
        <sz val="10"/>
        <color rgb="FF787878"/>
        <rFont val="Verdana"/>
        <family val="2"/>
      </rPr>
      <t>% YoY growth LC, ex M&amp;A</t>
    </r>
  </si>
  <si>
    <r>
      <rPr>
        <b/>
        <sz val="10"/>
        <color rgb="FF787878"/>
        <rFont val="Verdana"/>
        <family val="2"/>
      </rPr>
      <t>Superbalist GMV</t>
    </r>
    <r>
      <rPr>
        <sz val="10"/>
        <color rgb="FF787878"/>
        <rFont val="Verdana"/>
        <family val="2"/>
      </rPr>
      <t xml:space="preserve"> % YoY growth LC, ex M&amp;A</t>
    </r>
  </si>
  <si>
    <r>
      <rPr>
        <b/>
        <sz val="10"/>
        <color rgb="FF787878"/>
        <rFont val="Verdana"/>
        <family val="2"/>
      </rPr>
      <t>Mr.D Order</t>
    </r>
    <r>
      <rPr>
        <sz val="10"/>
        <color rgb="FF787878"/>
        <rFont val="Verdana"/>
        <family val="2"/>
      </rPr>
      <t xml:space="preserve"> % YoY growth</t>
    </r>
  </si>
  <si>
    <r>
      <rPr>
        <b/>
        <sz val="10"/>
        <color rgb="FF787878"/>
        <rFont val="Verdana"/>
        <family val="2"/>
      </rPr>
      <t>Mr.D GMV</t>
    </r>
    <r>
      <rPr>
        <sz val="10"/>
        <color rgb="FF787878"/>
        <rFont val="Verdana"/>
        <family val="2"/>
      </rPr>
      <t xml:space="preserve"> % YoY growth LC, ex M&amp;A</t>
    </r>
  </si>
  <si>
    <t>Naspers Etail includes Prosus Etail and Takealot, although the KPIs under Naspers are only for Takealot.</t>
  </si>
  <si>
    <t>Free cash flow</t>
  </si>
  <si>
    <r>
      <t>Free cash flow</t>
    </r>
    <r>
      <rPr>
        <b/>
        <vertAlign val="superscript"/>
        <sz val="10"/>
        <color theme="0"/>
        <rFont val="Verdana"/>
        <family val="2"/>
      </rPr>
      <t>1</t>
    </r>
  </si>
  <si>
    <r>
      <t>Adjusted EBITDA</t>
    </r>
    <r>
      <rPr>
        <b/>
        <vertAlign val="superscript"/>
        <sz val="10"/>
        <color rgb="FF787878"/>
        <rFont val="Verdana"/>
        <family val="2"/>
      </rPr>
      <t>2</t>
    </r>
  </si>
  <si>
    <t>Non-cash items</t>
  </si>
  <si>
    <t>Working capital</t>
  </si>
  <si>
    <t>Transaction cost</t>
  </si>
  <si>
    <t>Cash generated from operations</t>
  </si>
  <si>
    <t>Capital expenditure and capital leases repaid</t>
  </si>
  <si>
    <t>Taxation</t>
  </si>
  <si>
    <t>Investment income received</t>
  </si>
  <si>
    <t>OLX Autos</t>
  </si>
  <si>
    <t>Free cash flow excluding OLX Autos</t>
  </si>
  <si>
    <t xml:space="preserve">FCF defined as adjusted EBITDA less adjustments for non-cash items, working capital, taxation, capital expenditure, </t>
  </si>
  <si>
    <t>capital leases repaid and investment income. Cash flows relating to the groups credit business were reclassified from</t>
  </si>
  <si>
    <t>financing to operating activities. Accordingly, free cash flow in the prior period has been adjusted for this  change.</t>
  </si>
  <si>
    <t>Adjusted EBITDA including all of OLX Autos and excluding Avito.</t>
  </si>
  <si>
    <t>Contribution by Associates &amp; Joint Ventures</t>
  </si>
  <si>
    <t>Share of equity accounted results</t>
  </si>
  <si>
    <t>Other 
adjustments</t>
  </si>
  <si>
    <t>Core HE contribution</t>
  </si>
  <si>
    <r>
      <t>Tencent</t>
    </r>
    <r>
      <rPr>
        <vertAlign val="superscript"/>
        <sz val="10"/>
        <color rgb="FF787878"/>
        <rFont val="Verdana"/>
        <family val="2"/>
      </rPr>
      <t>1</t>
    </r>
  </si>
  <si>
    <t>Further detail on Tencent's contribution</t>
  </si>
  <si>
    <r>
      <t>Delivery Hero</t>
    </r>
    <r>
      <rPr>
        <vertAlign val="superscript"/>
        <sz val="10"/>
        <color rgb="FF787878"/>
        <rFont val="Verdana"/>
        <family val="2"/>
      </rPr>
      <t>1</t>
    </r>
  </si>
  <si>
    <t>Skillsoft</t>
  </si>
  <si>
    <t>Remitly</t>
  </si>
  <si>
    <t>SimilarWeb</t>
  </si>
  <si>
    <t>Total</t>
  </si>
  <si>
    <t xml:space="preserve">Average FX conversion rates: Tencent - US$/RMB 6.40 (6.88); Delivery Hero – US$/€0.96 (0.86). Once-off gains relate primarily to </t>
  </si>
  <si>
    <t xml:space="preserve">business combination-related gains/losses recognised by associates and joint ventures. </t>
  </si>
  <si>
    <t>Contribution by Tencent to EPS, HEPS &amp; Core HE</t>
  </si>
  <si>
    <t>Delta</t>
  </si>
  <si>
    <t>%</t>
  </si>
  <si>
    <r>
      <t>Tencent's net profit at Prosus's share</t>
    </r>
    <r>
      <rPr>
        <b/>
        <vertAlign val="superscript"/>
        <sz val="10"/>
        <color rgb="FF787878"/>
        <rFont val="Verdana"/>
        <family val="2"/>
      </rPr>
      <t>1</t>
    </r>
  </si>
  <si>
    <t>Impairments</t>
  </si>
  <si>
    <t>Gains on acquisitions and disposals</t>
  </si>
  <si>
    <t>Contribution to HEPS</t>
  </si>
  <si>
    <t>Amortisation of intangibles</t>
  </si>
  <si>
    <t>Fair value adjustments</t>
  </si>
  <si>
    <t>Equity-settled share-based payments</t>
  </si>
  <si>
    <t>Contribution to core HE</t>
  </si>
  <si>
    <t>Excluding FX and reduced ownership impact</t>
  </si>
  <si>
    <t>Prosus’s share of Tencent’s profit includes material gains and losses during the 3 month lag period as required by IFRS.</t>
  </si>
  <si>
    <t>Reconciliation from Tencent's AFS to Core HE</t>
  </si>
  <si>
    <r>
      <t>Tencent: Dec'21 (RMB'm)</t>
    </r>
    <r>
      <rPr>
        <b/>
        <vertAlign val="superscript"/>
        <sz val="10"/>
        <color rgb="FF787878"/>
        <rFont val="Verdana"/>
        <family val="2"/>
      </rPr>
      <t>1</t>
    </r>
  </si>
  <si>
    <t>Prosus's share (US$'m)</t>
  </si>
  <si>
    <r>
      <t>Tencent: Dec'22 (RMB'm)</t>
    </r>
    <r>
      <rPr>
        <b/>
        <vertAlign val="superscript"/>
        <sz val="10"/>
        <color rgb="FF787878"/>
        <rFont val="Verdana"/>
        <family val="2"/>
      </rPr>
      <t>1</t>
    </r>
  </si>
  <si>
    <t>Tencent annual report 2022, p25</t>
  </si>
  <si>
    <t>Tencent profit attributable to equity holders</t>
  </si>
  <si>
    <t>Adjustments to get to Prosus's core HE</t>
  </si>
  <si>
    <t>Impairment of investments</t>
  </si>
  <si>
    <t>Fair value adjustments and gains &amp; losses on acquisitions and disposals</t>
  </si>
  <si>
    <t>Amortisation charges</t>
  </si>
  <si>
    <r>
      <t>Income tax effects</t>
    </r>
    <r>
      <rPr>
        <vertAlign val="superscript"/>
        <sz val="10"/>
        <color rgb="FF787878"/>
        <rFont val="Verdana"/>
        <family val="2"/>
      </rPr>
      <t>2</t>
    </r>
  </si>
  <si>
    <t>Tencent's contribution to Prosus's core HE</t>
  </si>
  <si>
    <t xml:space="preserve">3-month lag adjustments for Tencent are excluded from the above reconciliation as they do not impact core headline earnings. Prosus’s share of Tencent’s profit differs from the IFRS reported number </t>
  </si>
  <si>
    <t>due to these exclusions.</t>
  </si>
  <si>
    <t>100% of Tencent Holdings Limited’s results.</t>
  </si>
  <si>
    <t>Tencent discloses tax separately. The Group includes the tax effects in each line item and discloses a net number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</si>
</sst>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 #,##0.00_-;_-* &quot;-&quot;??_-;_-@_-"/>
    <numFmt numFmtId="165" formatCode="#,##0;\(#,##0\)"/>
    <numFmt numFmtId="166" formatCode="#,##0;\(#,##0\);&quot;-&quot;"/>
    <numFmt numFmtId="167" formatCode="0%;\(0%\)"/>
    <numFmt numFmtId="168" formatCode="#,##0.0;\(#,##0.0\);&quot;-&quot;"/>
    <numFmt numFmtId="169" formatCode="_-* #.##0.00_-;\-* #.##0.00_-;_-* &quot;-&quot;??_-;_-@_-"/>
    <numFmt numFmtId="170" formatCode="_-* #,##0_-;\-* #,##0_-;_-* &quot;-&quot;??_-;_-@_-"/>
    <numFmt numFmtId="171" formatCode="0.0%;\(0.0%\)"/>
    <numFmt numFmtId="172" formatCode="#,##0.000;\(#,##0.000\);&quot;-&quot;"/>
    <numFmt numFmtId="173" formatCode="#,##0.00;\(#,##0.00\);&quot;-&quot;"/>
    <numFmt numFmtId="174" formatCode="0.0%"/>
  </numFmts>
  <fonts count="38">
    <font>
      <sz val="11"/>
      <color theme="1"/>
      <name val="Calibri"/>
      <family val="2"/>
      <scheme val="minor"/>
    </font>
    <font>
      <sz val="11"/>
      <color theme="1"/>
      <name val="Calibri"/>
      <family val="2"/>
      <scheme val="minor"/>
    </font>
    <font>
      <sz val="10"/>
      <color theme="1"/>
      <name val="Verdana"/>
      <family val="2"/>
    </font>
    <font>
      <sz val="10"/>
      <color rgb="FF787878"/>
      <name val="Verdana"/>
      <family val="2"/>
    </font>
    <font>
      <b/>
      <sz val="10"/>
      <color theme="0"/>
      <name val="Verdana"/>
      <family val="2"/>
    </font>
    <font>
      <b/>
      <sz val="10"/>
      <color rgb="FF787878"/>
      <name val="Verdana"/>
      <family val="2"/>
    </font>
    <font>
      <sz val="10"/>
      <color theme="0"/>
      <name val="Verdana"/>
      <family val="2"/>
    </font>
    <font>
      <b/>
      <vertAlign val="superscript"/>
      <sz val="10"/>
      <color theme="0"/>
      <name val="Verdana"/>
      <family val="2"/>
    </font>
    <font>
      <b/>
      <vertAlign val="superscript"/>
      <sz val="10"/>
      <color rgb="FF787878"/>
      <name val="Verdana"/>
      <family val="2"/>
    </font>
    <font>
      <i/>
      <sz val="10"/>
      <color theme="0"/>
      <name val="Verdana"/>
      <family val="2"/>
    </font>
    <font>
      <sz val="7"/>
      <color rgb="FF787878"/>
      <name val="Verdana"/>
      <family val="2"/>
    </font>
    <font>
      <sz val="7"/>
      <color theme="1"/>
      <name val="Verdana"/>
      <family val="2"/>
    </font>
    <font>
      <i/>
      <vertAlign val="superscript"/>
      <sz val="10"/>
      <color theme="0"/>
      <name val="Verdana"/>
      <family val="2"/>
    </font>
    <font>
      <vertAlign val="superscript"/>
      <sz val="10"/>
      <color rgb="FF787878"/>
      <name val="Verdana"/>
      <family val="2"/>
    </font>
    <font>
      <b/>
      <sz val="10"/>
      <color theme="1" tint="0.34998626667073579"/>
      <name val="Verdana"/>
      <family val="2"/>
    </font>
    <font>
      <sz val="8"/>
      <color rgb="FF787878"/>
      <name val="Verdana"/>
      <family val="2"/>
    </font>
    <font>
      <sz val="7"/>
      <color rgb="FF7F7F7F"/>
      <name val="Verdana"/>
      <family val="2"/>
    </font>
    <font>
      <i/>
      <sz val="10"/>
      <color theme="1"/>
      <name val="Verdana"/>
      <family val="2"/>
    </font>
    <font>
      <sz val="10"/>
      <name val="Verdana"/>
      <family val="2"/>
    </font>
    <font>
      <i/>
      <sz val="10"/>
      <color rgb="FF787878"/>
      <name val="Verdana"/>
      <family val="2"/>
    </font>
    <font>
      <sz val="7"/>
      <color theme="0" tint="-0.499984740745262"/>
      <name val="Verdana"/>
      <family val="2"/>
    </font>
    <font>
      <sz val="12"/>
      <color theme="1"/>
      <name val="Calibri"/>
      <family val="2"/>
      <scheme val="minor"/>
    </font>
    <font>
      <sz val="9"/>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b/>
      <sz val="10"/>
      <color theme="1"/>
      <name val="Verdana"/>
      <family val="2"/>
    </font>
    <font>
      <u/>
      <sz val="10"/>
      <color rgb="FF1136A8"/>
      <name val="Verdana"/>
      <family val="2"/>
    </font>
    <font>
      <b/>
      <sz val="10"/>
      <name val="Verdana"/>
      <family val="2"/>
    </font>
    <font>
      <b/>
      <i/>
      <sz val="10"/>
      <color rgb="FF787878"/>
      <name val="Verdana"/>
      <family val="2"/>
    </font>
    <font>
      <sz val="10"/>
      <color rgb="FF00856D"/>
      <name val="Verdana"/>
      <family val="2"/>
    </font>
    <font>
      <i/>
      <sz val="10"/>
      <color rgb="FF00856D"/>
      <name val="Verdana"/>
      <family val="2"/>
    </font>
  </fonts>
  <fills count="10">
    <fill>
      <patternFill patternType="none"/>
    </fill>
    <fill>
      <patternFill patternType="gray125"/>
    </fill>
    <fill>
      <patternFill patternType="solid">
        <fgColor rgb="FF1136A8"/>
        <bgColor indexed="64"/>
      </patternFill>
    </fill>
    <fill>
      <patternFill patternType="solid">
        <fgColor rgb="FF1D5EDC"/>
        <bgColor indexed="64"/>
      </patternFill>
    </fill>
    <fill>
      <patternFill patternType="solid">
        <fgColor theme="0" tint="-0.14999847407452621"/>
        <bgColor indexed="64"/>
      </patternFill>
    </fill>
    <fill>
      <patternFill patternType="solid">
        <fgColor rgb="FFF37523"/>
        <bgColor indexed="64"/>
      </patternFill>
    </fill>
    <fill>
      <patternFill patternType="solid">
        <fgColor theme="0" tint="-0.249977111117893"/>
        <bgColor indexed="64"/>
      </patternFill>
    </fill>
    <fill>
      <patternFill patternType="solid">
        <fgColor rgb="FF060F76"/>
        <bgColor indexed="64"/>
      </patternFill>
    </fill>
    <fill>
      <patternFill patternType="solid">
        <fgColor rgb="FFBED7A5"/>
        <bgColor indexed="64"/>
      </patternFill>
    </fill>
    <fill>
      <patternFill patternType="solid">
        <fgColor theme="8" tint="0.79998168889431442"/>
        <bgColor indexed="64"/>
      </patternFill>
    </fill>
  </fills>
  <borders count="23">
    <border>
      <left/>
      <right/>
      <top/>
      <bottom/>
      <diagonal/>
    </border>
    <border>
      <left/>
      <right/>
      <top style="medium">
        <color theme="0" tint="-0.249977111117893"/>
      </top>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top/>
      <bottom style="thin">
        <color indexed="64"/>
      </bottom>
      <diagonal/>
    </border>
    <border>
      <left/>
      <right style="medium">
        <color rgb="FFBFBFBF"/>
      </right>
      <top style="medium">
        <color theme="0" tint="-0.249977111117893"/>
      </top>
      <bottom/>
      <diagonal/>
    </border>
    <border>
      <left style="medium">
        <color rgb="FFBFBFBF"/>
      </left>
      <right style="medium">
        <color rgb="FFBFBFBF"/>
      </right>
      <top style="medium">
        <color theme="0" tint="-0.249977111117893"/>
      </top>
      <bottom/>
      <diagonal/>
    </border>
    <border>
      <left/>
      <right style="medium">
        <color rgb="FFBFBFBF"/>
      </right>
      <top/>
      <bottom/>
      <diagonal/>
    </border>
    <border>
      <left style="medium">
        <color rgb="FFBFBFBF"/>
      </left>
      <right style="medium">
        <color rgb="FFBFBFBF"/>
      </right>
      <top/>
      <bottom/>
      <diagonal/>
    </border>
    <border>
      <left style="medium">
        <color theme="0" tint="-0.249977111117893"/>
      </left>
      <right style="medium">
        <color theme="0" tint="-0.249977111117893"/>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theme="0" tint="-0.249977111117893"/>
      </left>
      <right style="medium">
        <color theme="0" tint="-0.249977111117893"/>
      </right>
      <top style="medium">
        <color theme="0" tint="-0.249977111117893"/>
      </top>
      <bottom/>
      <diagonal/>
    </border>
    <border>
      <left style="medium">
        <color rgb="FFBFBFBF"/>
      </left>
      <right style="medium">
        <color rgb="FFBFBFBF"/>
      </right>
      <top/>
      <bottom style="medium">
        <color theme="0" tint="-0.249977111117893"/>
      </bottom>
      <diagonal/>
    </border>
  </borders>
  <cellStyleXfs count="66">
    <xf numFmtId="0" fontId="0" fillId="0" borderId="0"/>
    <xf numFmtId="164"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22" fillId="0" borderId="0"/>
    <xf numFmtId="0" fontId="23" fillId="0" borderId="15" applyNumberFormat="0" applyFill="0" applyProtection="0">
      <alignment horizontal="center" vertical="center"/>
    </xf>
    <xf numFmtId="3" fontId="24" fillId="0" borderId="16" applyFont="0" applyFill="0" applyAlignment="0" applyProtection="0"/>
    <xf numFmtId="3" fontId="24" fillId="0" borderId="16" applyFont="0" applyFill="0" applyAlignment="0" applyProtection="0"/>
    <xf numFmtId="3" fontId="24" fillId="0" borderId="16" applyFont="0" applyFill="0" applyAlignment="0" applyProtection="0"/>
    <xf numFmtId="3" fontId="24" fillId="0" borderId="16" applyFont="0" applyFill="0" applyAlignment="0" applyProtection="0"/>
    <xf numFmtId="3" fontId="24" fillId="0" borderId="16" applyFont="0" applyFill="0" applyAlignment="0" applyProtection="0"/>
    <xf numFmtId="3" fontId="24" fillId="0" borderId="16" applyFont="0" applyFill="0" applyAlignment="0" applyProtection="0"/>
    <xf numFmtId="3" fontId="24" fillId="0" borderId="16" applyFont="0" applyFill="0" applyAlignment="0" applyProtection="0"/>
    <xf numFmtId="3" fontId="24" fillId="0" borderId="16" applyFont="0" applyFill="0" applyAlignment="0" applyProtection="0"/>
    <xf numFmtId="3" fontId="23" fillId="0" borderId="15" applyNumberFormat="0" applyFill="0" applyAlignment="0" applyProtection="0"/>
    <xf numFmtId="0" fontId="23" fillId="0" borderId="15" applyNumberFormat="0" applyFill="0" applyAlignment="0" applyProtection="0"/>
    <xf numFmtId="3" fontId="23" fillId="0" borderId="15" applyNumberFormat="0" applyFill="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pplyNumberFormat="0" applyFill="0" applyAlignment="0" applyProtection="0"/>
    <xf numFmtId="3" fontId="24" fillId="0" borderId="0" applyNumberFormat="0" applyBorder="0" applyAlignment="0" applyProtection="0"/>
    <xf numFmtId="3" fontId="24" fillId="0" borderId="0" applyNumberFormat="0" applyBorder="0" applyAlignment="0" applyProtection="0"/>
    <xf numFmtId="3" fontId="24" fillId="0" borderId="0" applyNumberFormat="0" applyBorder="0" applyAlignment="0" applyProtection="0"/>
    <xf numFmtId="3" fontId="24" fillId="0" borderId="0" applyNumberFormat="0" applyBorder="0" applyAlignment="0" applyProtection="0"/>
    <xf numFmtId="3" fontId="24" fillId="0" borderId="0" applyNumberFormat="0" applyBorder="0" applyAlignment="0" applyProtection="0"/>
    <xf numFmtId="3" fontId="24" fillId="0" borderId="16" applyNumberFormat="0" applyBorder="0" applyAlignment="0" applyProtection="0"/>
    <xf numFmtId="3" fontId="24" fillId="0" borderId="16" applyNumberFormat="0" applyBorder="0" applyAlignment="0" applyProtection="0"/>
    <xf numFmtId="3" fontId="24" fillId="0" borderId="16" applyNumberFormat="0" applyBorder="0" applyAlignment="0" applyProtection="0"/>
    <xf numFmtId="0" fontId="24" fillId="0" borderId="16" applyNumberFormat="0" applyFill="0" applyAlignment="0" applyProtection="0"/>
    <xf numFmtId="0" fontId="24" fillId="0" borderId="16" applyNumberFormat="0" applyFill="0" applyAlignment="0" applyProtection="0"/>
    <xf numFmtId="0" fontId="24" fillId="0" borderId="16">
      <alignment horizontal="right" vertical="center"/>
    </xf>
    <xf numFmtId="3" fontId="24" fillId="8" borderId="16">
      <alignment horizontal="center" vertical="center"/>
    </xf>
    <xf numFmtId="0" fontId="24" fillId="8" borderId="16">
      <alignment horizontal="right" vertical="center"/>
    </xf>
    <xf numFmtId="0" fontId="23" fillId="0" borderId="17">
      <alignment horizontal="left" vertical="center"/>
    </xf>
    <xf numFmtId="0" fontId="23" fillId="0" borderId="18">
      <alignment horizontal="center" vertical="center"/>
    </xf>
    <xf numFmtId="0" fontId="25" fillId="0" borderId="19">
      <alignment horizontal="center" vertical="center"/>
    </xf>
    <xf numFmtId="0" fontId="24" fillId="9" borderId="16"/>
    <xf numFmtId="3" fontId="26" fillId="0" borderId="16"/>
    <xf numFmtId="3" fontId="27" fillId="0" borderId="16"/>
    <xf numFmtId="0" fontId="23" fillId="0" borderId="18">
      <alignment horizontal="left" vertical="top"/>
    </xf>
    <xf numFmtId="0" fontId="28" fillId="0" borderId="16"/>
    <xf numFmtId="0" fontId="23" fillId="0" borderId="18">
      <alignment horizontal="left" vertical="center"/>
    </xf>
    <xf numFmtId="0" fontId="24" fillId="8" borderId="20"/>
    <xf numFmtId="3" fontId="24" fillId="0" borderId="16">
      <alignment horizontal="right" vertical="center"/>
    </xf>
    <xf numFmtId="0" fontId="23" fillId="0" borderId="18">
      <alignment horizontal="right" vertical="center"/>
    </xf>
    <xf numFmtId="0" fontId="24" fillId="0" borderId="19">
      <alignment horizontal="center" vertical="center"/>
    </xf>
    <xf numFmtId="3" fontId="24" fillId="0" borderId="16"/>
    <xf numFmtId="3" fontId="24" fillId="0" borderId="16"/>
    <xf numFmtId="0" fontId="24" fillId="0" borderId="19">
      <alignment horizontal="center" vertical="center" wrapText="1"/>
    </xf>
    <xf numFmtId="0" fontId="29" fillId="0" borderId="19">
      <alignment horizontal="left" vertical="center" indent="1"/>
    </xf>
    <xf numFmtId="0" fontId="30" fillId="0" borderId="16"/>
    <xf numFmtId="0" fontId="23" fillId="0" borderId="17">
      <alignment horizontal="left" vertical="center"/>
    </xf>
    <xf numFmtId="3" fontId="24" fillId="0" borderId="16">
      <alignment horizontal="center" vertical="center"/>
    </xf>
    <xf numFmtId="0" fontId="23" fillId="0" borderId="18">
      <alignment horizontal="center" vertical="center"/>
    </xf>
    <xf numFmtId="0" fontId="23" fillId="0" borderId="18">
      <alignment horizontal="center" vertical="center"/>
    </xf>
    <xf numFmtId="0" fontId="23" fillId="0" borderId="17">
      <alignment horizontal="left" vertical="center"/>
    </xf>
    <xf numFmtId="0" fontId="23" fillId="0" borderId="17">
      <alignment horizontal="left" vertical="center"/>
    </xf>
    <xf numFmtId="0" fontId="31" fillId="0" borderId="16"/>
    <xf numFmtId="0" fontId="21" fillId="0" borderId="0"/>
    <xf numFmtId="0" fontId="33" fillId="0" borderId="0" applyNumberFormat="0" applyFill="0" applyBorder="0" applyAlignment="0" applyProtection="0"/>
  </cellStyleXfs>
  <cellXfs count="246">
    <xf numFmtId="0" fontId="0" fillId="0" borderId="0" xfId="0"/>
    <xf numFmtId="0" fontId="2" fillId="0" borderId="0" xfId="0" applyFont="1"/>
    <xf numFmtId="0" fontId="2" fillId="0" borderId="0" xfId="0" applyFont="1" applyAlignment="1">
      <alignment horizontal="center"/>
    </xf>
    <xf numFmtId="0" fontId="3" fillId="0" borderId="0" xfId="0" applyFont="1"/>
    <xf numFmtId="165" fontId="5" fillId="0" borderId="1" xfId="0" applyNumberFormat="1" applyFont="1" applyBorder="1"/>
    <xf numFmtId="0" fontId="4" fillId="2" borderId="2" xfId="0" applyFont="1" applyFill="1" applyBorder="1"/>
    <xf numFmtId="0" fontId="4" fillId="2" borderId="1" xfId="0" applyFont="1" applyFill="1" applyBorder="1"/>
    <xf numFmtId="0" fontId="4" fillId="2" borderId="3" xfId="0" applyFont="1" applyFill="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right"/>
    </xf>
    <xf numFmtId="165" fontId="5" fillId="0" borderId="0" xfId="0" applyNumberFormat="1" applyFont="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4" fillId="2" borderId="0" xfId="0" applyFont="1" applyFill="1"/>
    <xf numFmtId="3" fontId="6" fillId="2" borderId="0" xfId="0" applyNumberFormat="1" applyFont="1" applyFill="1"/>
    <xf numFmtId="3" fontId="6" fillId="0" borderId="0" xfId="0" applyNumberFormat="1" applyFont="1"/>
    <xf numFmtId="3" fontId="6" fillId="2" borderId="4" xfId="0" applyNumberFormat="1" applyFont="1" applyFill="1" applyBorder="1"/>
    <xf numFmtId="3" fontId="6" fillId="2" borderId="5" xfId="0" applyNumberFormat="1" applyFont="1" applyFill="1" applyBorder="1"/>
    <xf numFmtId="165" fontId="5" fillId="0" borderId="0" xfId="0" applyNumberFormat="1" applyFont="1"/>
    <xf numFmtId="0" fontId="3" fillId="0" borderId="0" xfId="0" applyFont="1" applyAlignment="1">
      <alignment horizontal="left" indent="1"/>
    </xf>
    <xf numFmtId="167" fontId="3" fillId="0" borderId="0" xfId="2" applyNumberFormat="1" applyFont="1" applyFill="1" applyBorder="1" applyAlignment="1">
      <alignment horizontal="right"/>
    </xf>
    <xf numFmtId="167" fontId="3" fillId="0" borderId="4" xfId="2" applyNumberFormat="1" applyFont="1" applyFill="1" applyBorder="1" applyAlignment="1">
      <alignment horizontal="right"/>
    </xf>
    <xf numFmtId="166" fontId="5" fillId="0" borderId="0" xfId="1" applyNumberFormat="1" applyFont="1" applyFill="1" applyBorder="1" applyAlignment="1">
      <alignment horizontal="right"/>
    </xf>
    <xf numFmtId="166" fontId="5" fillId="0" borderId="0" xfId="1" applyNumberFormat="1" applyFont="1" applyFill="1" applyBorder="1" applyAlignment="1"/>
    <xf numFmtId="166" fontId="5" fillId="0" borderId="4" xfId="1" applyNumberFormat="1" applyFont="1" applyFill="1" applyBorder="1" applyAlignment="1"/>
    <xf numFmtId="166" fontId="5" fillId="0" borderId="5" xfId="1" applyNumberFormat="1" applyFont="1" applyFill="1" applyBorder="1" applyAlignment="1"/>
    <xf numFmtId="9" fontId="3" fillId="0" borderId="0" xfId="2" applyFont="1" applyFill="1" applyBorder="1" applyAlignment="1">
      <alignment horizontal="right"/>
    </xf>
    <xf numFmtId="9" fontId="3" fillId="0" borderId="4" xfId="2" applyFont="1" applyFill="1" applyBorder="1" applyAlignment="1">
      <alignment horizontal="right"/>
    </xf>
    <xf numFmtId="167" fontId="3" fillId="0" borderId="5" xfId="2" applyNumberFormat="1" applyFont="1" applyFill="1" applyBorder="1" applyAlignment="1">
      <alignment horizontal="right"/>
    </xf>
    <xf numFmtId="166" fontId="5" fillId="0" borderId="0" xfId="3" applyNumberFormat="1" applyFont="1" applyFill="1" applyBorder="1" applyAlignment="1">
      <alignment horizontal="right"/>
    </xf>
    <xf numFmtId="166" fontId="5" fillId="0" borderId="5" xfId="3" applyNumberFormat="1" applyFont="1" applyFill="1" applyBorder="1" applyAlignment="1">
      <alignment horizontal="right"/>
    </xf>
    <xf numFmtId="168" fontId="5" fillId="0" borderId="0" xfId="1" applyNumberFormat="1" applyFont="1" applyFill="1" applyBorder="1" applyAlignment="1">
      <alignment horizontal="right"/>
    </xf>
    <xf numFmtId="166" fontId="5" fillId="0" borderId="4" xfId="1" applyNumberFormat="1" applyFont="1" applyFill="1" applyBorder="1" applyAlignment="1">
      <alignment horizontal="right"/>
    </xf>
    <xf numFmtId="9" fontId="3" fillId="0" borderId="0" xfId="2" applyFont="1" applyFill="1" applyBorder="1"/>
    <xf numFmtId="9" fontId="3" fillId="0" borderId="5" xfId="2" applyFont="1" applyFill="1" applyBorder="1" applyAlignment="1">
      <alignment horizontal="right"/>
    </xf>
    <xf numFmtId="166" fontId="5" fillId="0" borderId="5" xfId="1" applyNumberFormat="1" applyFont="1" applyFill="1" applyBorder="1" applyAlignment="1">
      <alignment horizontal="right"/>
    </xf>
    <xf numFmtId="3" fontId="9" fillId="3" borderId="0" xfId="0" applyNumberFormat="1" applyFont="1" applyFill="1" applyAlignment="1">
      <alignment horizontal="center"/>
    </xf>
    <xf numFmtId="9" fontId="3" fillId="0" borderId="4" xfId="2" applyFont="1" applyFill="1" applyBorder="1"/>
    <xf numFmtId="167" fontId="3" fillId="0" borderId="6" xfId="2" applyNumberFormat="1" applyFont="1" applyFill="1" applyBorder="1" applyAlignment="1">
      <alignment horizontal="right"/>
    </xf>
    <xf numFmtId="167" fontId="3" fillId="0" borderId="7" xfId="2" applyNumberFormat="1" applyFont="1" applyFill="1" applyBorder="1" applyAlignment="1">
      <alignment horizontal="right"/>
    </xf>
    <xf numFmtId="167" fontId="3" fillId="0" borderId="8" xfId="2" applyNumberFormat="1" applyFont="1" applyFill="1" applyBorder="1" applyAlignment="1">
      <alignment horizontal="right"/>
    </xf>
    <xf numFmtId="0" fontId="2" fillId="0" borderId="4" xfId="0" applyFont="1" applyBorder="1"/>
    <xf numFmtId="0" fontId="3" fillId="0" borderId="0" xfId="0" applyFont="1" applyAlignment="1">
      <alignment horizontal="center"/>
    </xf>
    <xf numFmtId="0" fontId="3" fillId="0" borderId="5" xfId="0" applyFont="1" applyBorder="1"/>
    <xf numFmtId="0" fontId="10" fillId="0" borderId="0" xfId="0" applyFont="1"/>
    <xf numFmtId="0" fontId="10" fillId="0" borderId="0" xfId="0" quotePrefix="1" applyFont="1" applyAlignment="1">
      <alignment horizontal="right"/>
    </xf>
    <xf numFmtId="0" fontId="10" fillId="0" borderId="0" xfId="0" applyFont="1" applyAlignment="1">
      <alignment horizontal="left"/>
    </xf>
    <xf numFmtId="0" fontId="10" fillId="0" borderId="5" xfId="0" applyFont="1" applyBorder="1" applyAlignment="1">
      <alignment horizontal="left" indent="1"/>
    </xf>
    <xf numFmtId="0" fontId="2" fillId="0" borderId="5" xfId="0" applyFont="1" applyBorder="1"/>
    <xf numFmtId="0" fontId="11" fillId="0" borderId="0" xfId="0" applyFont="1"/>
    <xf numFmtId="0" fontId="4" fillId="2" borderId="1" xfId="0" applyFont="1" applyFill="1" applyBorder="1" applyAlignment="1">
      <alignment horizontal="center"/>
    </xf>
    <xf numFmtId="0" fontId="3" fillId="0" borderId="0" xfId="0" applyFont="1" applyAlignment="1">
      <alignment horizontal="left"/>
    </xf>
    <xf numFmtId="0" fontId="2" fillId="0" borderId="6" xfId="0" applyFont="1" applyBorder="1"/>
    <xf numFmtId="0" fontId="2" fillId="0" borderId="7" xfId="0" applyFont="1" applyBorder="1"/>
    <xf numFmtId="0" fontId="10" fillId="0" borderId="7" xfId="0" quotePrefix="1" applyFont="1" applyBorder="1" applyAlignment="1">
      <alignment horizontal="right"/>
    </xf>
    <xf numFmtId="0" fontId="2" fillId="0" borderId="8" xfId="0" applyFont="1" applyBorder="1"/>
    <xf numFmtId="10" fontId="2" fillId="0" borderId="0" xfId="0" applyNumberFormat="1" applyFont="1"/>
    <xf numFmtId="9" fontId="2" fillId="0" borderId="0" xfId="0" applyNumberFormat="1" applyFont="1"/>
    <xf numFmtId="0" fontId="4" fillId="0" borderId="1" xfId="0" applyFont="1" applyBorder="1"/>
    <xf numFmtId="3" fontId="6" fillId="0" borderId="0" xfId="0" applyNumberFormat="1" applyFont="1" applyAlignment="1">
      <alignment horizontal="center"/>
    </xf>
    <xf numFmtId="0" fontId="2" fillId="0" borderId="4" xfId="0" applyFont="1" applyBorder="1" applyAlignment="1">
      <alignment horizontal="left" indent="1"/>
    </xf>
    <xf numFmtId="0" fontId="2" fillId="0" borderId="0" xfId="0" applyFont="1" applyAlignment="1">
      <alignment horizontal="left" indent="1"/>
    </xf>
    <xf numFmtId="168" fontId="5" fillId="0" borderId="5" xfId="1" applyNumberFormat="1" applyFont="1" applyFill="1" applyBorder="1" applyAlignment="1">
      <alignment horizontal="right"/>
    </xf>
    <xf numFmtId="167" fontId="5" fillId="0" borderId="0" xfId="2" applyNumberFormat="1" applyFont="1" applyFill="1" applyBorder="1" applyAlignment="1">
      <alignment horizontal="right"/>
    </xf>
    <xf numFmtId="167" fontId="5" fillId="0" borderId="4" xfId="2" applyNumberFormat="1" applyFont="1" applyFill="1" applyBorder="1" applyAlignment="1">
      <alignment horizontal="right"/>
    </xf>
    <xf numFmtId="171" fontId="5" fillId="0" borderId="5" xfId="2" applyNumberFormat="1" applyFont="1" applyFill="1" applyBorder="1" applyAlignment="1">
      <alignment horizontal="right"/>
    </xf>
    <xf numFmtId="3" fontId="2" fillId="0" borderId="0" xfId="0" applyNumberFormat="1" applyFont="1"/>
    <xf numFmtId="3" fontId="2" fillId="0" borderId="5" xfId="0" applyNumberFormat="1" applyFont="1" applyBorder="1"/>
    <xf numFmtId="0" fontId="5" fillId="0" borderId="5" xfId="0" applyFont="1" applyBorder="1" applyAlignment="1">
      <alignment horizontal="center"/>
    </xf>
    <xf numFmtId="0" fontId="5" fillId="0" borderId="4" xfId="0" applyFont="1" applyBorder="1" applyAlignment="1">
      <alignment horizontal="center"/>
    </xf>
    <xf numFmtId="167" fontId="3" fillId="0" borderId="5" xfId="4" applyNumberFormat="1" applyFont="1" applyFill="1" applyBorder="1" applyAlignment="1">
      <alignment horizontal="right"/>
    </xf>
    <xf numFmtId="167" fontId="3" fillId="0" borderId="0" xfId="4" applyNumberFormat="1" applyFont="1" applyFill="1" applyBorder="1" applyAlignment="1">
      <alignment horizontal="right"/>
    </xf>
    <xf numFmtId="0" fontId="2" fillId="0" borderId="4" xfId="5" applyFont="1" applyBorder="1"/>
    <xf numFmtId="3" fontId="6" fillId="2" borderId="5" xfId="5" applyNumberFormat="1" applyFont="1" applyFill="1" applyBorder="1"/>
    <xf numFmtId="3" fontId="6" fillId="2" borderId="4" xfId="5" applyNumberFormat="1" applyFont="1" applyFill="1" applyBorder="1"/>
    <xf numFmtId="0" fontId="3" fillId="0" borderId="0" xfId="5" applyFont="1"/>
    <xf numFmtId="0" fontId="2" fillId="0" borderId="0" xfId="5" applyFont="1"/>
    <xf numFmtId="166" fontId="5" fillId="0" borderId="0" xfId="3" applyNumberFormat="1" applyFont="1" applyFill="1" applyBorder="1" applyAlignment="1">
      <alignment horizontal="right" vertical="center"/>
    </xf>
    <xf numFmtId="167" fontId="5" fillId="0" borderId="5" xfId="4" applyNumberFormat="1" applyFont="1" applyFill="1" applyBorder="1" applyAlignment="1">
      <alignment horizontal="right"/>
    </xf>
    <xf numFmtId="166" fontId="5" fillId="0" borderId="4" xfId="3" applyNumberFormat="1" applyFont="1" applyFill="1" applyBorder="1" applyAlignment="1">
      <alignment horizontal="right"/>
    </xf>
    <xf numFmtId="166" fontId="3" fillId="0" borderId="4" xfId="3" applyNumberFormat="1" applyFont="1" applyFill="1" applyBorder="1" applyAlignment="1">
      <alignment horizontal="right"/>
    </xf>
    <xf numFmtId="167" fontId="3" fillId="0" borderId="4" xfId="4" applyNumberFormat="1" applyFont="1" applyFill="1" applyBorder="1" applyAlignment="1">
      <alignment horizontal="right"/>
    </xf>
    <xf numFmtId="9" fontId="5" fillId="0" borderId="0" xfId="3" applyNumberFormat="1" applyFont="1" applyFill="1" applyBorder="1" applyAlignment="1">
      <alignment horizontal="right"/>
    </xf>
    <xf numFmtId="9" fontId="5" fillId="0" borderId="5" xfId="3" applyNumberFormat="1" applyFont="1" applyFill="1" applyBorder="1" applyAlignment="1">
      <alignment horizontal="right"/>
    </xf>
    <xf numFmtId="9" fontId="5" fillId="0" borderId="4" xfId="3" applyNumberFormat="1" applyFont="1" applyFill="1" applyBorder="1" applyAlignment="1">
      <alignment horizontal="right"/>
    </xf>
    <xf numFmtId="9" fontId="17" fillId="0" borderId="0" xfId="2" applyFont="1" applyFill="1" applyBorder="1" applyAlignment="1">
      <alignment horizontal="center"/>
    </xf>
    <xf numFmtId="9" fontId="2" fillId="0" borderId="0" xfId="2" applyFont="1" applyFill="1" applyBorder="1"/>
    <xf numFmtId="9" fontId="2" fillId="0" borderId="5" xfId="2" applyFont="1" applyFill="1" applyBorder="1"/>
    <xf numFmtId="9" fontId="2" fillId="0" borderId="4" xfId="2" applyFont="1" applyFill="1" applyBorder="1"/>
    <xf numFmtId="3" fontId="9" fillId="4" borderId="0" xfId="0" applyNumberFormat="1" applyFont="1" applyFill="1" applyAlignment="1">
      <alignment horizontal="center"/>
    </xf>
    <xf numFmtId="0" fontId="4" fillId="5" borderId="0" xfId="0" applyFont="1" applyFill="1"/>
    <xf numFmtId="9" fontId="6" fillId="5" borderId="0" xfId="2" applyFont="1" applyFill="1" applyBorder="1"/>
    <xf numFmtId="9" fontId="6" fillId="5" borderId="5" xfId="2" applyFont="1" applyFill="1" applyBorder="1"/>
    <xf numFmtId="9" fontId="6" fillId="0" borderId="0" xfId="2" applyFont="1" applyFill="1" applyBorder="1"/>
    <xf numFmtId="9" fontId="6" fillId="5" borderId="4" xfId="2" applyFont="1" applyFill="1" applyBorder="1"/>
    <xf numFmtId="0" fontId="10" fillId="0" borderId="7" xfId="0" applyFont="1" applyBorder="1" applyAlignment="1">
      <alignment horizontal="left"/>
    </xf>
    <xf numFmtId="0" fontId="18" fillId="0" borderId="0" xfId="0" applyFont="1"/>
    <xf numFmtId="167" fontId="3" fillId="0" borderId="4" xfId="2" applyNumberFormat="1" applyFont="1" applyFill="1" applyBorder="1"/>
    <xf numFmtId="167" fontId="3" fillId="0" borderId="0" xfId="2" applyNumberFormat="1" applyFont="1" applyFill="1" applyBorder="1"/>
    <xf numFmtId="167" fontId="3" fillId="0" borderId="5" xfId="2" applyNumberFormat="1" applyFont="1" applyFill="1" applyBorder="1"/>
    <xf numFmtId="0" fontId="10" fillId="0" borderId="0" xfId="0" applyFont="1" applyAlignment="1">
      <alignment horizontal="left" indent="1"/>
    </xf>
    <xf numFmtId="9" fontId="3" fillId="0" borderId="5" xfId="2" applyFont="1" applyFill="1" applyBorder="1"/>
    <xf numFmtId="170" fontId="5" fillId="0" borderId="5" xfId="1" applyNumberFormat="1" applyFont="1" applyFill="1" applyBorder="1" applyAlignment="1">
      <alignment horizontal="right"/>
    </xf>
    <xf numFmtId="3" fontId="6" fillId="2" borderId="0" xfId="5" applyNumberFormat="1" applyFont="1" applyFill="1"/>
    <xf numFmtId="167" fontId="5" fillId="0" borderId="0" xfId="4" applyNumberFormat="1" applyFont="1" applyFill="1" applyBorder="1" applyAlignment="1">
      <alignment horizontal="right"/>
    </xf>
    <xf numFmtId="166" fontId="5" fillId="0" borderId="4" xfId="3" applyNumberFormat="1" applyFont="1" applyFill="1" applyBorder="1" applyAlignment="1">
      <alignment horizontal="right" vertical="center"/>
    </xf>
    <xf numFmtId="167" fontId="5" fillId="0" borderId="4" xfId="4" applyNumberFormat="1" applyFont="1" applyFill="1" applyBorder="1" applyAlignment="1">
      <alignment horizontal="right" vertical="center"/>
    </xf>
    <xf numFmtId="167" fontId="15" fillId="0" borderId="9" xfId="4" applyNumberFormat="1" applyFont="1" applyFill="1" applyBorder="1" applyAlignment="1">
      <alignment horizontal="right"/>
    </xf>
    <xf numFmtId="0" fontId="4" fillId="2" borderId="0" xfId="5" applyFont="1" applyFill="1"/>
    <xf numFmtId="0" fontId="5" fillId="0" borderId="0" xfId="5" applyFont="1" applyAlignment="1">
      <alignment horizontal="left"/>
    </xf>
    <xf numFmtId="0" fontId="5" fillId="0" borderId="0" xfId="5" applyFont="1" applyAlignment="1">
      <alignment horizontal="left" vertical="center"/>
    </xf>
    <xf numFmtId="3" fontId="9" fillId="3" borderId="0" xfId="5" applyNumberFormat="1" applyFont="1" applyFill="1" applyAlignment="1">
      <alignment horizontal="center"/>
    </xf>
    <xf numFmtId="3" fontId="6" fillId="0" borderId="0" xfId="5" applyNumberFormat="1" applyFont="1"/>
    <xf numFmtId="165" fontId="5" fillId="0" borderId="0" xfId="5" applyNumberFormat="1" applyFont="1" applyAlignment="1">
      <alignment vertical="center"/>
    </xf>
    <xf numFmtId="165" fontId="14" fillId="0" borderId="0" xfId="5" applyNumberFormat="1" applyFont="1" applyAlignment="1">
      <alignment vertical="center"/>
    </xf>
    <xf numFmtId="165" fontId="5" fillId="0" borderId="0" xfId="5" applyNumberFormat="1" applyFont="1"/>
    <xf numFmtId="168" fontId="5" fillId="0" borderId="0" xfId="1" applyNumberFormat="1" applyFont="1" applyFill="1" applyBorder="1" applyAlignment="1"/>
    <xf numFmtId="168" fontId="5" fillId="0" borderId="5" xfId="1" applyNumberFormat="1" applyFont="1" applyFill="1" applyBorder="1" applyAlignment="1"/>
    <xf numFmtId="168" fontId="5" fillId="0" borderId="0" xfId="0" applyNumberFormat="1" applyFont="1"/>
    <xf numFmtId="168" fontId="5" fillId="0" borderId="4" xfId="1" applyNumberFormat="1" applyFont="1" applyFill="1" applyBorder="1" applyAlignment="1"/>
    <xf numFmtId="168" fontId="5" fillId="0" borderId="5" xfId="3" applyNumberFormat="1" applyFont="1" applyFill="1" applyBorder="1" applyAlignment="1"/>
    <xf numFmtId="0" fontId="2" fillId="0" borderId="0" xfId="0" quotePrefix="1" applyFont="1"/>
    <xf numFmtId="166" fontId="2" fillId="0" borderId="0" xfId="0" applyNumberFormat="1" applyFont="1"/>
    <xf numFmtId="9" fontId="2" fillId="0" borderId="0" xfId="2" applyFont="1"/>
    <xf numFmtId="0" fontId="4" fillId="2" borderId="10" xfId="0" applyFont="1" applyFill="1" applyBorder="1"/>
    <xf numFmtId="0" fontId="5" fillId="0" borderId="11" xfId="0" applyFont="1" applyBorder="1" applyAlignment="1">
      <alignment horizontal="center"/>
    </xf>
    <xf numFmtId="0" fontId="3" fillId="0" borderId="12" xfId="0" applyFont="1" applyBorder="1"/>
    <xf numFmtId="0" fontId="5" fillId="0" borderId="13" xfId="0" applyFont="1" applyBorder="1" applyAlignment="1">
      <alignment horizontal="right"/>
    </xf>
    <xf numFmtId="0" fontId="4" fillId="2" borderId="12" xfId="0" applyFont="1" applyFill="1" applyBorder="1"/>
    <xf numFmtId="0" fontId="5" fillId="0" borderId="13" xfId="0" applyFont="1" applyBorder="1" applyAlignment="1">
      <alignment horizontal="center"/>
    </xf>
    <xf numFmtId="0" fontId="5" fillId="0" borderId="12" xfId="0" applyFont="1" applyBorder="1" applyAlignment="1">
      <alignment horizontal="left"/>
    </xf>
    <xf numFmtId="166" fontId="5" fillId="0" borderId="12" xfId="1" applyNumberFormat="1" applyFont="1" applyFill="1" applyBorder="1" applyAlignment="1"/>
    <xf numFmtId="165" fontId="5" fillId="0" borderId="13" xfId="0" applyNumberFormat="1" applyFont="1" applyBorder="1"/>
    <xf numFmtId="0" fontId="19" fillId="0" borderId="12" xfId="0" applyFont="1" applyBorder="1" applyAlignment="1">
      <alignment horizontal="left" indent="1"/>
    </xf>
    <xf numFmtId="167" fontId="3" fillId="0" borderId="12" xfId="2" applyNumberFormat="1" applyFont="1" applyFill="1" applyBorder="1"/>
    <xf numFmtId="167" fontId="3" fillId="0" borderId="13" xfId="2" applyNumberFormat="1" applyFont="1" applyFill="1" applyBorder="1"/>
    <xf numFmtId="165" fontId="5" fillId="0" borderId="12" xfId="0" applyNumberFormat="1" applyFont="1" applyBorder="1"/>
    <xf numFmtId="167" fontId="3" fillId="0" borderId="12" xfId="2" applyNumberFormat="1" applyFont="1" applyFill="1" applyBorder="1" applyAlignment="1">
      <alignment horizontal="right"/>
    </xf>
    <xf numFmtId="165" fontId="5" fillId="0" borderId="5" xfId="0" applyNumberFormat="1" applyFont="1" applyBorder="1"/>
    <xf numFmtId="0" fontId="4" fillId="6" borderId="0" xfId="0" applyFont="1" applyFill="1"/>
    <xf numFmtId="0" fontId="4" fillId="6" borderId="5" xfId="0" applyFont="1" applyFill="1" applyBorder="1"/>
    <xf numFmtId="3" fontId="6" fillId="6" borderId="0" xfId="0" applyNumberFormat="1" applyFont="1" applyFill="1"/>
    <xf numFmtId="3" fontId="6" fillId="6" borderId="5" xfId="0" applyNumberFormat="1" applyFont="1" applyFill="1" applyBorder="1"/>
    <xf numFmtId="0" fontId="5" fillId="0" borderId="5" xfId="0" applyFont="1" applyBorder="1" applyAlignment="1">
      <alignment horizontal="left"/>
    </xf>
    <xf numFmtId="0" fontId="19" fillId="0" borderId="5" xfId="0" applyFont="1" applyBorder="1" applyAlignment="1">
      <alignment horizontal="left" indent="1"/>
    </xf>
    <xf numFmtId="166" fontId="5" fillId="0" borderId="7" xfId="1" applyNumberFormat="1" applyFont="1" applyFill="1" applyBorder="1" applyAlignment="1">
      <alignment horizontal="right"/>
    </xf>
    <xf numFmtId="166" fontId="5" fillId="0" borderId="8" xfId="1" applyNumberFormat="1" applyFont="1" applyFill="1" applyBorder="1" applyAlignment="1">
      <alignment horizontal="right"/>
    </xf>
    <xf numFmtId="3" fontId="6" fillId="6" borderId="4" xfId="0" applyNumberFormat="1" applyFont="1" applyFill="1" applyBorder="1"/>
    <xf numFmtId="166" fontId="18" fillId="0" borderId="0" xfId="0" applyNumberFormat="1" applyFont="1"/>
    <xf numFmtId="9" fontId="18" fillId="0" borderId="0" xfId="2" applyFont="1"/>
    <xf numFmtId="0" fontId="4" fillId="2" borderId="0" xfId="0" applyFont="1" applyFill="1" applyAlignment="1">
      <alignment horizontal="left" indent="2"/>
    </xf>
    <xf numFmtId="0" fontId="5" fillId="0" borderId="0" xfId="0" applyFont="1" applyAlignment="1">
      <alignment horizontal="left" indent="2"/>
    </xf>
    <xf numFmtId="0" fontId="3" fillId="0" borderId="0" xfId="0" applyFont="1" applyAlignment="1">
      <alignment horizontal="left" indent="3"/>
    </xf>
    <xf numFmtId="0" fontId="4" fillId="7" borderId="0" xfId="0" applyFont="1" applyFill="1"/>
    <xf numFmtId="0" fontId="4" fillId="7" borderId="12" xfId="0" applyFont="1" applyFill="1" applyBorder="1"/>
    <xf numFmtId="3" fontId="6" fillId="7" borderId="0" xfId="0" applyNumberFormat="1" applyFont="1" applyFill="1"/>
    <xf numFmtId="3" fontId="6" fillId="7" borderId="5" xfId="0" applyNumberFormat="1" applyFont="1" applyFill="1" applyBorder="1"/>
    <xf numFmtId="0" fontId="3" fillId="0" borderId="0" xfId="0" applyFont="1" applyAlignment="1">
      <alignment horizontal="left" indent="2"/>
    </xf>
    <xf numFmtId="3" fontId="6" fillId="7" borderId="4" xfId="0" applyNumberFormat="1" applyFont="1" applyFill="1" applyBorder="1"/>
    <xf numFmtId="0" fontId="4" fillId="2" borderId="0" xfId="5" applyFont="1" applyFill="1" applyAlignment="1">
      <alignment horizontal="left" indent="2"/>
    </xf>
    <xf numFmtId="0" fontId="5" fillId="0" borderId="0" xfId="5" applyFont="1" applyAlignment="1">
      <alignment horizontal="left" indent="2"/>
    </xf>
    <xf numFmtId="0" fontId="3" fillId="0" borderId="0" xfId="5" applyFont="1" applyAlignment="1">
      <alignment horizontal="left" indent="3"/>
    </xf>
    <xf numFmtId="3" fontId="6" fillId="0" borderId="5" xfId="0" applyNumberFormat="1" applyFont="1" applyBorder="1"/>
    <xf numFmtId="0" fontId="5" fillId="0" borderId="10" xfId="0" applyFont="1" applyBorder="1" applyAlignment="1">
      <alignment horizontal="center"/>
    </xf>
    <xf numFmtId="0" fontId="5" fillId="0" borderId="12" xfId="0" applyFont="1" applyBorder="1" applyAlignment="1">
      <alignment horizontal="right"/>
    </xf>
    <xf numFmtId="0" fontId="5" fillId="0" borderId="12" xfId="0" applyFont="1" applyBorder="1" applyAlignment="1">
      <alignment horizontal="center"/>
    </xf>
    <xf numFmtId="165" fontId="5" fillId="0" borderId="8" xfId="0" applyNumberFormat="1" applyFont="1" applyBorder="1"/>
    <xf numFmtId="166" fontId="3" fillId="0" borderId="0" xfId="0" applyNumberFormat="1" applyFont="1"/>
    <xf numFmtId="0" fontId="4" fillId="7" borderId="5" xfId="0" applyFont="1" applyFill="1" applyBorder="1"/>
    <xf numFmtId="0" fontId="4" fillId="2" borderId="5" xfId="0" applyFont="1" applyFill="1" applyBorder="1"/>
    <xf numFmtId="166" fontId="5" fillId="0" borderId="5" xfId="3" applyNumberFormat="1" applyFont="1" applyFill="1" applyBorder="1" applyAlignment="1"/>
    <xf numFmtId="0" fontId="18" fillId="0" borderId="0" xfId="5" applyFont="1"/>
    <xf numFmtId="172" fontId="18" fillId="0" borderId="0" xfId="0" applyNumberFormat="1" applyFont="1"/>
    <xf numFmtId="0" fontId="16" fillId="0" borderId="0" xfId="0" applyFont="1"/>
    <xf numFmtId="0" fontId="32" fillId="0" borderId="4" xfId="0" applyFont="1" applyBorder="1"/>
    <xf numFmtId="0" fontId="32" fillId="0" borderId="0" xfId="0" applyFont="1"/>
    <xf numFmtId="0" fontId="20" fillId="0" borderId="7" xfId="0" quotePrefix="1" applyFont="1" applyBorder="1" applyAlignment="1">
      <alignment horizontal="right"/>
    </xf>
    <xf numFmtId="0" fontId="3" fillId="0" borderId="5" xfId="0" applyFont="1" applyBorder="1" applyAlignment="1">
      <alignment horizontal="left"/>
    </xf>
    <xf numFmtId="166" fontId="3" fillId="0" borderId="0" xfId="1" applyNumberFormat="1" applyFont="1" applyFill="1" applyBorder="1" applyAlignment="1"/>
    <xf numFmtId="166" fontId="3" fillId="0" borderId="5" xfId="1" applyNumberFormat="1" applyFont="1" applyFill="1" applyBorder="1" applyAlignment="1"/>
    <xf numFmtId="166" fontId="3" fillId="0" borderId="0" xfId="2" applyNumberFormat="1" applyFont="1" applyFill="1" applyBorder="1"/>
    <xf numFmtId="166" fontId="3" fillId="0" borderId="5" xfId="2" applyNumberFormat="1" applyFont="1" applyFill="1" applyBorder="1"/>
    <xf numFmtId="166" fontId="3" fillId="0" borderId="0" xfId="1" applyNumberFormat="1" applyFont="1" applyFill="1" applyBorder="1" applyAlignment="1">
      <alignment horizontal="right"/>
    </xf>
    <xf numFmtId="166" fontId="3" fillId="0" borderId="5" xfId="1" applyNumberFormat="1" applyFont="1" applyFill="1" applyBorder="1" applyAlignment="1">
      <alignment horizontal="right"/>
    </xf>
    <xf numFmtId="0" fontId="33" fillId="0" borderId="0" xfId="65"/>
    <xf numFmtId="9" fontId="5" fillId="0" borderId="5" xfId="2" applyFont="1" applyFill="1" applyBorder="1" applyAlignment="1"/>
    <xf numFmtId="0" fontId="5" fillId="0" borderId="0" xfId="0" applyFont="1"/>
    <xf numFmtId="0" fontId="34" fillId="0" borderId="0" xfId="0" applyFont="1"/>
    <xf numFmtId="166" fontId="34" fillId="0" borderId="0" xfId="0" applyNumberFormat="1" applyFont="1"/>
    <xf numFmtId="166" fontId="3" fillId="0" borderId="7" xfId="1" applyNumberFormat="1" applyFont="1" applyFill="1" applyBorder="1" applyAlignment="1">
      <alignment horizontal="right"/>
    </xf>
    <xf numFmtId="9" fontId="3" fillId="0" borderId="8" xfId="2" applyFont="1" applyFill="1" applyBorder="1" applyAlignment="1">
      <alignment horizontal="right"/>
    </xf>
    <xf numFmtId="0" fontId="19" fillId="0" borderId="5" xfId="0" applyFont="1" applyBorder="1" applyAlignment="1">
      <alignment horizontal="left"/>
    </xf>
    <xf numFmtId="166" fontId="19" fillId="0" borderId="7" xfId="1" applyNumberFormat="1" applyFont="1" applyFill="1" applyBorder="1" applyAlignment="1">
      <alignment horizontal="right"/>
    </xf>
    <xf numFmtId="0" fontId="19" fillId="0" borderId="0" xfId="0" applyFont="1" applyAlignment="1">
      <alignment horizontal="left" indent="1"/>
    </xf>
    <xf numFmtId="166" fontId="5" fillId="0" borderId="6" xfId="1" applyNumberFormat="1" applyFont="1" applyFill="1" applyBorder="1" applyAlignment="1"/>
    <xf numFmtId="166" fontId="5" fillId="0" borderId="7" xfId="1" applyNumberFormat="1" applyFont="1" applyFill="1" applyBorder="1" applyAlignment="1"/>
    <xf numFmtId="9" fontId="5" fillId="0" borderId="8" xfId="2" applyFont="1" applyFill="1" applyBorder="1" applyAlignment="1"/>
    <xf numFmtId="166" fontId="3" fillId="0" borderId="6" xfId="1" applyNumberFormat="1" applyFont="1" applyFill="1" applyBorder="1" applyAlignment="1"/>
    <xf numFmtId="166" fontId="3" fillId="0" borderId="7" xfId="1" applyNumberFormat="1" applyFont="1" applyFill="1" applyBorder="1" applyAlignment="1"/>
    <xf numFmtId="9" fontId="3" fillId="0" borderId="8" xfId="2" applyFont="1" applyFill="1" applyBorder="1" applyAlignment="1"/>
    <xf numFmtId="166" fontId="3" fillId="0" borderId="2" xfId="1" applyNumberFormat="1" applyFont="1" applyFill="1" applyBorder="1" applyAlignment="1"/>
    <xf numFmtId="166" fontId="3" fillId="0" borderId="1" xfId="1" applyNumberFormat="1" applyFont="1" applyFill="1" applyBorder="1" applyAlignment="1"/>
    <xf numFmtId="166" fontId="5" fillId="0" borderId="1" xfId="1" applyNumberFormat="1" applyFont="1" applyFill="1" applyBorder="1" applyAlignment="1"/>
    <xf numFmtId="9" fontId="3" fillId="0" borderId="3" xfId="2" applyFont="1" applyFill="1" applyBorder="1" applyAlignment="1"/>
    <xf numFmtId="166" fontId="3" fillId="0" borderId="4" xfId="2" applyNumberFormat="1" applyFont="1" applyFill="1" applyBorder="1"/>
    <xf numFmtId="166" fontId="3" fillId="0" borderId="6" xfId="1" applyNumberFormat="1" applyFont="1" applyFill="1" applyBorder="1" applyAlignment="1">
      <alignment horizontal="right"/>
    </xf>
    <xf numFmtId="166" fontId="3" fillId="0" borderId="2" xfId="2" applyNumberFormat="1" applyFont="1" applyFill="1" applyBorder="1"/>
    <xf numFmtId="166" fontId="3" fillId="0" borderId="3" xfId="2" applyNumberFormat="1" applyFont="1" applyFill="1" applyBorder="1"/>
    <xf numFmtId="166" fontId="3" fillId="0" borderId="4" xfId="1" applyNumberFormat="1" applyFont="1" applyFill="1" applyBorder="1" applyAlignment="1"/>
    <xf numFmtId="166" fontId="3" fillId="0" borderId="6" xfId="2" applyNumberFormat="1" applyFont="1" applyFill="1" applyBorder="1"/>
    <xf numFmtId="166" fontId="3" fillId="0" borderId="8" xfId="2" applyNumberFormat="1" applyFont="1" applyFill="1" applyBorder="1"/>
    <xf numFmtId="0" fontId="4" fillId="0" borderId="0" xfId="0" applyFont="1"/>
    <xf numFmtId="0" fontId="4" fillId="0" borderId="5" xfId="0" applyFont="1" applyBorder="1"/>
    <xf numFmtId="0" fontId="35" fillId="0" borderId="5" xfId="0" applyFont="1" applyBorder="1" applyAlignment="1">
      <alignment horizontal="left" indent="1"/>
    </xf>
    <xf numFmtId="166" fontId="5" fillId="0" borderId="0" xfId="2" applyNumberFormat="1" applyFont="1" applyFill="1" applyBorder="1"/>
    <xf numFmtId="166" fontId="5" fillId="0" borderId="8" xfId="2" applyNumberFormat="1" applyFont="1" applyFill="1" applyBorder="1"/>
    <xf numFmtId="166" fontId="5" fillId="0" borderId="6" xfId="2" applyNumberFormat="1" applyFont="1" applyFill="1" applyBorder="1"/>
    <xf numFmtId="3" fontId="36" fillId="0" borderId="5" xfId="0" applyNumberFormat="1" applyFont="1" applyBorder="1"/>
    <xf numFmtId="167" fontId="3" fillId="0" borderId="6" xfId="2" applyNumberFormat="1" applyFont="1" applyFill="1" applyBorder="1"/>
    <xf numFmtId="167" fontId="3" fillId="0" borderId="7" xfId="2" applyNumberFormat="1" applyFont="1" applyFill="1" applyBorder="1"/>
    <xf numFmtId="167" fontId="3" fillId="0" borderId="8" xfId="2" applyNumberFormat="1" applyFont="1" applyFill="1" applyBorder="1"/>
    <xf numFmtId="0" fontId="5" fillId="0" borderId="22" xfId="0" applyFont="1" applyBorder="1" applyAlignment="1">
      <alignment horizontal="center"/>
    </xf>
    <xf numFmtId="173" fontId="2" fillId="0" borderId="0" xfId="0" applyNumberFormat="1" applyFont="1"/>
    <xf numFmtId="174" fontId="2" fillId="0" borderId="0" xfId="2" applyNumberFormat="1" applyFont="1"/>
    <xf numFmtId="166" fontId="5" fillId="0" borderId="12" xfId="1" applyNumberFormat="1" applyFont="1" applyFill="1" applyBorder="1" applyAlignment="1">
      <alignment horizontal="right"/>
    </xf>
    <xf numFmtId="0" fontId="20" fillId="0" borderId="0" xfId="0" quotePrefix="1" applyFont="1" applyAlignment="1">
      <alignment horizontal="right"/>
    </xf>
    <xf numFmtId="0" fontId="2" fillId="0" borderId="0" xfId="0" applyFont="1" applyAlignment="1">
      <alignment horizontal="right"/>
    </xf>
    <xf numFmtId="168" fontId="2" fillId="0" borderId="0" xfId="0" applyNumberFormat="1" applyFont="1"/>
    <xf numFmtId="171" fontId="5" fillId="0" borderId="0" xfId="2" applyNumberFormat="1" applyFont="1" applyFill="1" applyBorder="1" applyAlignment="1">
      <alignment horizontal="right"/>
    </xf>
    <xf numFmtId="168" fontId="5" fillId="0" borderId="4" xfId="1" applyNumberFormat="1" applyFont="1" applyFill="1" applyBorder="1" applyAlignment="1">
      <alignment horizontal="right"/>
    </xf>
    <xf numFmtId="9" fontId="19" fillId="0" borderId="8" xfId="2" applyFont="1" applyFill="1" applyBorder="1" applyAlignment="1">
      <alignment horizontal="right"/>
    </xf>
    <xf numFmtId="9" fontId="18" fillId="0" borderId="0" xfId="2" applyFont="1" applyFill="1"/>
    <xf numFmtId="0" fontId="5" fillId="0" borderId="4" xfId="0" applyFont="1" applyBorder="1" applyAlignment="1">
      <alignment horizontal="right" wrapText="1"/>
    </xf>
    <xf numFmtId="0" fontId="5" fillId="0" borderId="0" xfId="0" applyFont="1" applyAlignment="1">
      <alignment horizontal="right" wrapText="1"/>
    </xf>
    <xf numFmtId="0" fontId="5" fillId="0" borderId="5" xfId="0" applyFont="1" applyBorder="1" applyAlignment="1">
      <alignment horizontal="right" wrapText="1"/>
    </xf>
    <xf numFmtId="3" fontId="37" fillId="0" borderId="4" xfId="0" applyNumberFormat="1" applyFont="1" applyBorder="1" applyAlignment="1">
      <alignment horizontal="right"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right" vertical="center" wrapText="1"/>
    </xf>
    <xf numFmtId="0" fontId="5" fillId="0" borderId="21" xfId="0" applyFont="1" applyBorder="1" applyAlignment="1">
      <alignment horizontal="right" vertical="center" wrapText="1"/>
    </xf>
    <xf numFmtId="0" fontId="5" fillId="0" borderId="14" xfId="0" applyFont="1" applyBorder="1" applyAlignment="1">
      <alignment horizontal="right" vertical="center" wrapText="1"/>
    </xf>
    <xf numFmtId="0" fontId="3" fillId="0" borderId="0" xfId="0" applyFont="1" applyAlignment="1">
      <alignment horizontal="left" wrapText="1" indent="1"/>
    </xf>
    <xf numFmtId="0" fontId="3" fillId="0" borderId="5" xfId="0" applyFont="1" applyBorder="1" applyAlignment="1">
      <alignment horizontal="left" wrapText="1" indent="1"/>
    </xf>
    <xf numFmtId="166" fontId="3" fillId="0" borderId="5" xfId="1" applyNumberFormat="1" applyFont="1" applyFill="1" applyBorder="1" applyAlignment="1">
      <alignment vertical="center"/>
    </xf>
    <xf numFmtId="166" fontId="3" fillId="0" borderId="4" xfId="1" applyNumberFormat="1" applyFont="1" applyFill="1" applyBorder="1" applyAlignment="1">
      <alignment vertical="center"/>
    </xf>
  </cellXfs>
  <cellStyles count="66">
    <cellStyle name="AF Column - IBM Cognos" xfId="9" xr:uid="{39569B45-D75F-44FC-8749-C21BA027BBC6}"/>
    <cellStyle name="AF Data - IBM Cognos" xfId="10" xr:uid="{1C70F551-9EA1-4EFA-8A8A-04EBFF31ED0F}"/>
    <cellStyle name="AF Data 0 - IBM Cognos" xfId="11" xr:uid="{50506DC2-A585-4256-8D4A-CC0FBA5B38D0}"/>
    <cellStyle name="AF Data 1 - IBM Cognos" xfId="12" xr:uid="{AFD9068C-6FBF-4D7A-A42B-CFAF266D03C2}"/>
    <cellStyle name="AF Data 2 - IBM Cognos" xfId="13" xr:uid="{D1E5FA96-E3E5-4270-AB49-21CB8AF3B9D0}"/>
    <cellStyle name="AF Data 3 - IBM Cognos" xfId="14" xr:uid="{7D038D97-E525-4C6D-9DF6-21E7EC7DA4CF}"/>
    <cellStyle name="AF Data 4 - IBM Cognos" xfId="15" xr:uid="{7FCBD5FE-90AC-4856-8A95-FE32D13F412F}"/>
    <cellStyle name="AF Data 5 - IBM Cognos" xfId="16" xr:uid="{9763F161-B8F6-4081-9787-51ABEA5938B5}"/>
    <cellStyle name="AF Data Leaf - IBM Cognos" xfId="17" xr:uid="{71796E56-C4EB-459E-9227-C7F00AAA0CEA}"/>
    <cellStyle name="AF Header - IBM Cognos" xfId="18" xr:uid="{42E43FD0-8C63-4F80-B573-06A17B163FAB}"/>
    <cellStyle name="AF Header 0 - IBM Cognos" xfId="19" xr:uid="{27D9D524-AF0F-4D14-8891-19D1C8A09E98}"/>
    <cellStyle name="AF Header 1 - IBM Cognos" xfId="20" xr:uid="{700434D7-B1AD-4B18-884B-65AF78204F0D}"/>
    <cellStyle name="AF Header 2 - IBM Cognos" xfId="21" xr:uid="{C8AC85F1-931F-4895-97BB-00FFB94D8B13}"/>
    <cellStyle name="AF Header 3 - IBM Cognos" xfId="22" xr:uid="{F9736E37-36BE-4A50-A1C0-E17CF86F5540}"/>
    <cellStyle name="AF Header 4 - IBM Cognos" xfId="23" xr:uid="{558D5366-FCC3-4C10-9EE2-993393F3675A}"/>
    <cellStyle name="AF Header 5 - IBM Cognos" xfId="24" xr:uid="{77707B71-19D0-4FBF-9955-1420F6E8FE5E}"/>
    <cellStyle name="AF Header Leaf - IBM Cognos" xfId="25" xr:uid="{BF45836B-12E1-438A-9A94-B75E13721304}"/>
    <cellStyle name="AF Row - IBM Cognos" xfId="26" xr:uid="{00E6201B-C6B2-4F92-A0F0-627FE29DAB75}"/>
    <cellStyle name="AF Row 0 - IBM Cognos" xfId="27" xr:uid="{B9D4A410-7176-4104-8D04-D26DDF361761}"/>
    <cellStyle name="AF Row 1 - IBM Cognos" xfId="28" xr:uid="{7B70F7C9-40FA-4552-B828-D84A3C673DB6}"/>
    <cellStyle name="AF Row 2 - IBM Cognos" xfId="29" xr:uid="{DD3DA2F8-35D9-4446-8DE6-B281220B3B7C}"/>
    <cellStyle name="AF Row 3 - IBM Cognos" xfId="30" xr:uid="{067D58A7-56BB-45F3-A4BC-B087A45D4DA7}"/>
    <cellStyle name="AF Row 4 - IBM Cognos" xfId="31" xr:uid="{53EBDFC8-BB49-4CEE-8233-BA8878623E70}"/>
    <cellStyle name="AF Row 5 - IBM Cognos" xfId="32" xr:uid="{3D6D9399-82A8-47F5-951E-B1A0AC6D59D6}"/>
    <cellStyle name="AF Row Leaf - IBM Cognos" xfId="33" xr:uid="{6BB8AC7E-6113-4BFB-BBB8-0FF6972C8964}"/>
    <cellStyle name="AF Subnm - IBM Cognos" xfId="34" xr:uid="{D1864DDD-4B73-4227-97C0-B6EFE230376D}"/>
    <cellStyle name="AF Title - IBM Cognos" xfId="35" xr:uid="{607219C8-A1ED-4139-B12A-342B745AE433}"/>
    <cellStyle name="Calculated Column - IBM Cognos" xfId="36" xr:uid="{2629D636-AE87-4CDF-B32F-3F92CFC04414}"/>
    <cellStyle name="Calculated Column Name - IBM Cognos" xfId="37" xr:uid="{E096BB4B-F254-40A2-8BAA-1BFD312D4645}"/>
    <cellStyle name="Calculated Row - IBM Cognos" xfId="38" xr:uid="{FC6312EF-29DB-4C91-BDC9-657882713968}"/>
    <cellStyle name="Calculated Row Name - IBM Cognos" xfId="39" xr:uid="{DE4E69A5-BBE7-430D-9AC4-F95839C2317F}"/>
    <cellStyle name="Column Name - IBM Cognos" xfId="40" xr:uid="{1FC6E01A-6C94-46D0-B3C8-5E2F22487FC6}"/>
    <cellStyle name="Column Template - IBM Cognos" xfId="41" xr:uid="{E784E6CF-B459-44ED-BDDA-362B9D4D03B2}"/>
    <cellStyle name="Comma" xfId="1" builtinId="3"/>
    <cellStyle name="Comma 2" xfId="6" xr:uid="{1202CA13-7A68-44D7-A59D-779DF15EF6E3}"/>
    <cellStyle name="Comma 2 2" xfId="3" xr:uid="{999E01BF-8819-435B-9CE1-7735859C157F}"/>
    <cellStyle name="Comma 3" xfId="7" xr:uid="{164ECCD9-A244-4E9C-869D-44626B7141CA}"/>
    <cellStyle name="Differs From Base - IBM Cognos" xfId="42" xr:uid="{AF750A17-10C6-420A-94DB-4124B7A12666}"/>
    <cellStyle name="Edit - IBM Cognos" xfId="43" xr:uid="{9F870E48-F4B7-42A2-9991-972899E9E5D2}"/>
    <cellStyle name="Formula - IBM Cognos" xfId="44" xr:uid="{2ED850DF-9A40-48F0-B972-86A1A3B22685}"/>
    <cellStyle name="Group Name - IBM Cognos" xfId="45" xr:uid="{81CA18EF-2FA0-4DC2-8196-5749E705D688}"/>
    <cellStyle name="Hold Values - IBM Cognos" xfId="46" xr:uid="{0869ADD6-7869-4B33-8921-18B2C2A92C6F}"/>
    <cellStyle name="Hyperlink" xfId="65" builtinId="8" customBuiltin="1"/>
    <cellStyle name="List Name - IBM Cognos" xfId="47" xr:uid="{E939E04D-3D93-43FD-A179-6AB3232C9AC3}"/>
    <cellStyle name="Locked - IBM Cognos" xfId="48" xr:uid="{44C93F0F-8894-45E5-96EA-4466239B9A32}"/>
    <cellStyle name="Measure - IBM Cognos" xfId="49" xr:uid="{FD239E0D-3B4B-40E9-A4FE-476449FC162F}"/>
    <cellStyle name="Measure Header - IBM Cognos" xfId="50" xr:uid="{2990B519-62C5-41F7-89F3-0A2BFCF4C0C6}"/>
    <cellStyle name="Measure Name - IBM Cognos" xfId="51" xr:uid="{06B796B8-5621-4A69-80BF-EBDE7D22E5D4}"/>
    <cellStyle name="Measure Summary - IBM Cognos" xfId="52" xr:uid="{F8DE773E-F446-4F00-90FB-3FAD1CB51A91}"/>
    <cellStyle name="Measure Summary TM1 - IBM Cognos" xfId="53" xr:uid="{F97AC3D4-064D-466C-A2B9-FD36A4E549BB}"/>
    <cellStyle name="Measure Template - IBM Cognos" xfId="54" xr:uid="{263281DD-986C-46CE-8B74-F96FC8E846E7}"/>
    <cellStyle name="More - IBM Cognos" xfId="55" xr:uid="{F4C262DC-6528-47B2-9C0F-AB825A9BA087}"/>
    <cellStyle name="Normal" xfId="0" builtinId="0"/>
    <cellStyle name="Normal 2" xfId="5" xr:uid="{0AF6245A-5737-429A-986C-20BBFC92B013}"/>
    <cellStyle name="Normal 2 2" xfId="64" xr:uid="{126E92B7-3F9C-4E60-B99A-4E944BCE42E4}"/>
    <cellStyle name="Normal 2 3" xfId="8" xr:uid="{6C9558B6-A550-4BCB-BB47-223485E10927}"/>
    <cellStyle name="Pending Change - IBM Cognos" xfId="56" xr:uid="{CE24383B-BE66-49B2-9C58-ABA6D6549A8A}"/>
    <cellStyle name="Percent" xfId="2" builtinId="5"/>
    <cellStyle name="Percent 2" xfId="4" xr:uid="{2DC3F8D3-E08D-4EFA-A18D-13F2A518F153}"/>
    <cellStyle name="Row Name - IBM Cognos" xfId="57" xr:uid="{C9A608C4-C307-431E-9D0A-97CC980507CB}"/>
    <cellStyle name="Row Template - IBM Cognos" xfId="58" xr:uid="{308EFF29-E5C9-4D1E-9F2F-CE66A6BC6B3F}"/>
    <cellStyle name="Summary Column Name - IBM Cognos" xfId="59" xr:uid="{3EA4B07D-4778-4AD5-88DB-654777843B6B}"/>
    <cellStyle name="Summary Column Name TM1 - IBM Cognos" xfId="60" xr:uid="{3DF4795F-00DA-4D36-BFF2-96DFB121B750}"/>
    <cellStyle name="Summary Row Name - IBM Cognos" xfId="61" xr:uid="{670D81A8-EF9B-45D3-B4F3-C260AD520A32}"/>
    <cellStyle name="Summary Row Name TM1 - IBM Cognos" xfId="62" xr:uid="{2A0B9503-B96C-4EDE-842B-90FF97268983}"/>
    <cellStyle name="Unsaved Change - IBM Cognos" xfId="63" xr:uid="{9F2DCAD1-027C-499D-9D98-7EC15748F7A2}"/>
  </cellStyles>
  <dxfs count="0"/>
  <tableStyles count="0" defaultTableStyle="TableStyleMedium2" defaultPivotStyle="PivotStyleLight16"/>
  <colors>
    <mruColors>
      <color rgb="FF00FF00"/>
      <color rgb="FF00856D"/>
      <color rgb="FF1136A8"/>
      <color rgb="FF1D5EDC"/>
      <color rgb="FF060F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jp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_rels/drawing8.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2</xdr:col>
      <xdr:colOff>692150</xdr:colOff>
      <xdr:row>5</xdr:row>
      <xdr:rowOff>34925</xdr:rowOff>
    </xdr:from>
    <xdr:to>
      <xdr:col>2</xdr:col>
      <xdr:colOff>1666178</xdr:colOff>
      <xdr:row>11</xdr:row>
      <xdr:rowOff>73025</xdr:rowOff>
    </xdr:to>
    <xdr:pic>
      <xdr:nvPicPr>
        <xdr:cNvPr id="2" name="Picture 1">
          <a:extLst>
            <a:ext uri="{FF2B5EF4-FFF2-40B4-BE49-F238E27FC236}">
              <a16:creationId xmlns:a16="http://schemas.microsoft.com/office/drawing/2014/main" id="{8395651D-7DE2-4816-A87F-F88DCE54B7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7125" y="625475"/>
          <a:ext cx="974028" cy="1009650"/>
        </a:xfrm>
        <a:prstGeom prst="rect">
          <a:avLst/>
        </a:prstGeom>
      </xdr:spPr>
    </xdr:pic>
    <xdr:clientData/>
  </xdr:twoCellAnchor>
  <xdr:twoCellAnchor editAs="oneCell">
    <xdr:from>
      <xdr:col>2</xdr:col>
      <xdr:colOff>466725</xdr:colOff>
      <xdr:row>70</xdr:row>
      <xdr:rowOff>149225</xdr:rowOff>
    </xdr:from>
    <xdr:to>
      <xdr:col>2</xdr:col>
      <xdr:colOff>1761190</xdr:colOff>
      <xdr:row>72</xdr:row>
      <xdr:rowOff>0</xdr:rowOff>
    </xdr:to>
    <xdr:pic>
      <xdr:nvPicPr>
        <xdr:cNvPr id="3" name="Picture 2">
          <a:extLst>
            <a:ext uri="{FF2B5EF4-FFF2-40B4-BE49-F238E27FC236}">
              <a16:creationId xmlns:a16="http://schemas.microsoft.com/office/drawing/2014/main" id="{5C4191EF-7DFB-4A34-B423-E7895EB325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1700" y="12703175"/>
          <a:ext cx="1300815" cy="168275"/>
        </a:xfrm>
        <a:prstGeom prst="rect">
          <a:avLst/>
        </a:prstGeom>
      </xdr:spPr>
    </xdr:pic>
    <xdr:clientData/>
  </xdr:twoCellAnchor>
  <xdr:twoCellAnchor editAs="oneCell">
    <xdr:from>
      <xdr:col>2</xdr:col>
      <xdr:colOff>825500</xdr:colOff>
      <xdr:row>78</xdr:row>
      <xdr:rowOff>146050</xdr:rowOff>
    </xdr:from>
    <xdr:to>
      <xdr:col>2</xdr:col>
      <xdr:colOff>1406525</xdr:colOff>
      <xdr:row>82</xdr:row>
      <xdr:rowOff>73941</xdr:rowOff>
    </xdr:to>
    <xdr:pic>
      <xdr:nvPicPr>
        <xdr:cNvPr id="4" name="Picture 3">
          <a:extLst>
            <a:ext uri="{FF2B5EF4-FFF2-40B4-BE49-F238E27FC236}">
              <a16:creationId xmlns:a16="http://schemas.microsoft.com/office/drawing/2014/main" id="{38F66E34-8240-44E8-A0C6-7B7FCB29CECF}"/>
            </a:ext>
          </a:extLst>
        </xdr:cNvPr>
        <xdr:cNvPicPr>
          <a:picLocks noChangeAspect="1"/>
        </xdr:cNvPicPr>
      </xdr:nvPicPr>
      <xdr:blipFill>
        <a:blip xmlns:r="http://schemas.openxmlformats.org/officeDocument/2006/relationships" r:embed="rId3"/>
        <a:stretch>
          <a:fillRect/>
        </a:stretch>
      </xdr:blipFill>
      <xdr:spPr>
        <a:xfrm>
          <a:off x="1260475" y="14023975"/>
          <a:ext cx="577850" cy="5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692150</xdr:colOff>
      <xdr:row>5</xdr:row>
      <xdr:rowOff>34925</xdr:rowOff>
    </xdr:from>
    <xdr:to>
      <xdr:col>2</xdr:col>
      <xdr:colOff>1666178</xdr:colOff>
      <xdr:row>10</xdr:row>
      <xdr:rowOff>92075</xdr:rowOff>
    </xdr:to>
    <xdr:pic>
      <xdr:nvPicPr>
        <xdr:cNvPr id="2" name="Picture 1">
          <a:extLst>
            <a:ext uri="{FF2B5EF4-FFF2-40B4-BE49-F238E27FC236}">
              <a16:creationId xmlns:a16="http://schemas.microsoft.com/office/drawing/2014/main" id="{6807C0DF-41F9-4750-B6A3-248A8DA48B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775" y="777875"/>
          <a:ext cx="980378"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692150</xdr:colOff>
      <xdr:row>4</xdr:row>
      <xdr:rowOff>34925</xdr:rowOff>
    </xdr:from>
    <xdr:to>
      <xdr:col>2</xdr:col>
      <xdr:colOff>1669353</xdr:colOff>
      <xdr:row>10</xdr:row>
      <xdr:rowOff>73025</xdr:rowOff>
    </xdr:to>
    <xdr:pic>
      <xdr:nvPicPr>
        <xdr:cNvPr id="2" name="Picture 1">
          <a:extLst>
            <a:ext uri="{FF2B5EF4-FFF2-40B4-BE49-F238E27FC236}">
              <a16:creationId xmlns:a16="http://schemas.microsoft.com/office/drawing/2014/main" id="{0B7101E6-8838-44E6-A391-AC9D9E3B75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775" y="806450"/>
          <a:ext cx="977203" cy="1009650"/>
        </a:xfrm>
        <a:prstGeom prst="rect">
          <a:avLst/>
        </a:prstGeom>
      </xdr:spPr>
    </xdr:pic>
    <xdr:clientData/>
  </xdr:twoCellAnchor>
  <xdr:twoCellAnchor editAs="oneCell">
    <xdr:from>
      <xdr:col>2</xdr:col>
      <xdr:colOff>466725</xdr:colOff>
      <xdr:row>69</xdr:row>
      <xdr:rowOff>149225</xdr:rowOff>
    </xdr:from>
    <xdr:to>
      <xdr:col>2</xdr:col>
      <xdr:colOff>1764365</xdr:colOff>
      <xdr:row>70</xdr:row>
      <xdr:rowOff>158750</xdr:rowOff>
    </xdr:to>
    <xdr:pic>
      <xdr:nvPicPr>
        <xdr:cNvPr id="3" name="Picture 2">
          <a:extLst>
            <a:ext uri="{FF2B5EF4-FFF2-40B4-BE49-F238E27FC236}">
              <a16:creationId xmlns:a16="http://schemas.microsoft.com/office/drawing/2014/main" id="{550B3728-4506-493A-87F1-76B263360B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 y="11503025"/>
          <a:ext cx="1297640" cy="171450"/>
        </a:xfrm>
        <a:prstGeom prst="rect">
          <a:avLst/>
        </a:prstGeom>
      </xdr:spPr>
    </xdr:pic>
    <xdr:clientData/>
  </xdr:twoCellAnchor>
  <xdr:twoCellAnchor editAs="oneCell">
    <xdr:from>
      <xdr:col>2</xdr:col>
      <xdr:colOff>825500</xdr:colOff>
      <xdr:row>77</xdr:row>
      <xdr:rowOff>146050</xdr:rowOff>
    </xdr:from>
    <xdr:to>
      <xdr:col>2</xdr:col>
      <xdr:colOff>1406525</xdr:colOff>
      <xdr:row>81</xdr:row>
      <xdr:rowOff>73941</xdr:rowOff>
    </xdr:to>
    <xdr:pic>
      <xdr:nvPicPr>
        <xdr:cNvPr id="4" name="Picture 3">
          <a:extLst>
            <a:ext uri="{FF2B5EF4-FFF2-40B4-BE49-F238E27FC236}">
              <a16:creationId xmlns:a16="http://schemas.microsoft.com/office/drawing/2014/main" id="{D87DB7B2-AC91-45AF-A14A-E2EB0BB40AE8}"/>
            </a:ext>
          </a:extLst>
        </xdr:cNvPr>
        <xdr:cNvPicPr>
          <a:picLocks noChangeAspect="1"/>
        </xdr:cNvPicPr>
      </xdr:nvPicPr>
      <xdr:blipFill>
        <a:blip xmlns:r="http://schemas.openxmlformats.org/officeDocument/2006/relationships" r:embed="rId3"/>
        <a:stretch>
          <a:fillRect/>
        </a:stretch>
      </xdr:blipFill>
      <xdr:spPr>
        <a:xfrm>
          <a:off x="1254125" y="12823825"/>
          <a:ext cx="581025" cy="575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764793</xdr:colOff>
      <xdr:row>13</xdr:row>
      <xdr:rowOff>72868</xdr:rowOff>
    </xdr:from>
    <xdr:to>
      <xdr:col>2</xdr:col>
      <xdr:colOff>1562101</xdr:colOff>
      <xdr:row>16</xdr:row>
      <xdr:rowOff>590</xdr:rowOff>
    </xdr:to>
    <xdr:pic>
      <xdr:nvPicPr>
        <xdr:cNvPr id="2" name="Picture 1" descr="Icon&#10;&#10;Description automatically generated">
          <a:extLst>
            <a:ext uri="{FF2B5EF4-FFF2-40B4-BE49-F238E27FC236}">
              <a16:creationId xmlns:a16="http://schemas.microsoft.com/office/drawing/2014/main" id="{AFAAE5ED-B215-40B1-BDF2-DD0CC9F2A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643" y="6626068"/>
          <a:ext cx="797308" cy="454772"/>
        </a:xfrm>
        <a:prstGeom prst="rect">
          <a:avLst/>
        </a:prstGeom>
      </xdr:spPr>
    </xdr:pic>
    <xdr:clientData/>
  </xdr:twoCellAnchor>
  <xdr:twoCellAnchor editAs="oneCell">
    <xdr:from>
      <xdr:col>2</xdr:col>
      <xdr:colOff>587375</xdr:colOff>
      <xdr:row>64</xdr:row>
      <xdr:rowOff>142875</xdr:rowOff>
    </xdr:from>
    <xdr:to>
      <xdr:col>2</xdr:col>
      <xdr:colOff>1711325</xdr:colOff>
      <xdr:row>67</xdr:row>
      <xdr:rowOff>38522</xdr:rowOff>
    </xdr:to>
    <xdr:pic>
      <xdr:nvPicPr>
        <xdr:cNvPr id="3" name="Picture 2" descr="A picture containing drawing&#10;&#10;Description automatically generated">
          <a:extLst>
            <a:ext uri="{FF2B5EF4-FFF2-40B4-BE49-F238E27FC236}">
              <a16:creationId xmlns:a16="http://schemas.microsoft.com/office/drawing/2014/main" id="{596C83C9-7F5E-4B5F-B4D4-C9F64CA88C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8225" y="18703925"/>
          <a:ext cx="1123950" cy="448097"/>
        </a:xfrm>
        <a:prstGeom prst="rect">
          <a:avLst/>
        </a:prstGeom>
      </xdr:spPr>
    </xdr:pic>
    <xdr:clientData/>
  </xdr:twoCellAnchor>
  <xdr:twoCellAnchor editAs="oneCell">
    <xdr:from>
      <xdr:col>2</xdr:col>
      <xdr:colOff>730023</xdr:colOff>
      <xdr:row>52</xdr:row>
      <xdr:rowOff>114154</xdr:rowOff>
    </xdr:from>
    <xdr:to>
      <xdr:col>2</xdr:col>
      <xdr:colOff>1568450</xdr:colOff>
      <xdr:row>55</xdr:row>
      <xdr:rowOff>7988</xdr:rowOff>
    </xdr:to>
    <xdr:pic>
      <xdr:nvPicPr>
        <xdr:cNvPr id="4" name="Picture 3" descr="Logo&#10;&#10;Description automatically generated">
          <a:extLst>
            <a:ext uri="{FF2B5EF4-FFF2-40B4-BE49-F238E27FC236}">
              <a16:creationId xmlns:a16="http://schemas.microsoft.com/office/drawing/2014/main" id="{A85FBEBA-18FB-40E0-9C2C-FBEA3D9FE7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8648" y="10677379"/>
          <a:ext cx="838427" cy="4081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819150</xdr:colOff>
      <xdr:row>31</xdr:row>
      <xdr:rowOff>57150</xdr:rowOff>
    </xdr:from>
    <xdr:to>
      <xdr:col>2</xdr:col>
      <xdr:colOff>1464509</xdr:colOff>
      <xdr:row>35</xdr:row>
      <xdr:rowOff>57591</xdr:rowOff>
    </xdr:to>
    <xdr:pic>
      <xdr:nvPicPr>
        <xdr:cNvPr id="2" name="Picture 1" descr="Logo, icon&#10;&#10;Description automatically generated">
          <a:extLst>
            <a:ext uri="{FF2B5EF4-FFF2-40B4-BE49-F238E27FC236}">
              <a16:creationId xmlns:a16="http://schemas.microsoft.com/office/drawing/2014/main" id="{7E5F1C18-0208-40B3-ACE2-867A411DC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828675"/>
          <a:ext cx="635834" cy="705291"/>
        </a:xfrm>
        <a:prstGeom prst="rect">
          <a:avLst/>
        </a:prstGeom>
      </xdr:spPr>
    </xdr:pic>
    <xdr:clientData/>
  </xdr:twoCellAnchor>
  <xdr:twoCellAnchor>
    <xdr:from>
      <xdr:col>2</xdr:col>
      <xdr:colOff>701678</xdr:colOff>
      <xdr:row>14</xdr:row>
      <xdr:rowOff>23194</xdr:rowOff>
    </xdr:from>
    <xdr:to>
      <xdr:col>2</xdr:col>
      <xdr:colOff>1901213</xdr:colOff>
      <xdr:row>17</xdr:row>
      <xdr:rowOff>72134</xdr:rowOff>
    </xdr:to>
    <xdr:grpSp>
      <xdr:nvGrpSpPr>
        <xdr:cNvPr id="3" name="Group 2">
          <a:extLst>
            <a:ext uri="{FF2B5EF4-FFF2-40B4-BE49-F238E27FC236}">
              <a16:creationId xmlns:a16="http://schemas.microsoft.com/office/drawing/2014/main" id="{EB4894B2-2F31-4A9A-AEE4-BA53710CC86B}"/>
            </a:ext>
          </a:extLst>
        </xdr:cNvPr>
        <xdr:cNvGrpSpPr/>
      </xdr:nvGrpSpPr>
      <xdr:grpSpPr>
        <a:xfrm>
          <a:off x="1130303" y="2337769"/>
          <a:ext cx="1199535" cy="563290"/>
          <a:chOff x="4221556" y="1364984"/>
          <a:chExt cx="1220957" cy="558555"/>
        </a:xfrm>
      </xdr:grpSpPr>
      <xdr:pic>
        <xdr:nvPicPr>
          <xdr:cNvPr id="4" name="Google Shape;304;p18">
            <a:extLst>
              <a:ext uri="{FF2B5EF4-FFF2-40B4-BE49-F238E27FC236}">
                <a16:creationId xmlns:a16="http://schemas.microsoft.com/office/drawing/2014/main" id="{C2BC09D2-27CD-F7C7-22CC-53692296CEE5}"/>
              </a:ext>
            </a:extLst>
          </xdr:cNvPr>
          <xdr:cNvPicPr preferRelativeResize="0">
            <a:picLocks noChangeAspect="1"/>
          </xdr:cNvPicPr>
        </xdr:nvPicPr>
        <xdr:blipFill>
          <a:blip xmlns:r="http://schemas.openxmlformats.org/officeDocument/2006/relationships" r:embed="rId2">
            <a:clrChange>
              <a:clrFrom>
                <a:srgbClr val="FFFFFF"/>
              </a:clrFrom>
              <a:clrTo>
                <a:srgbClr val="FFFFFF">
                  <a:alpha val="0"/>
                </a:srgbClr>
              </a:clrTo>
            </a:clrChange>
            <a:alphaModFix/>
          </a:blip>
          <a:stretch>
            <a:fillRect/>
          </a:stretch>
        </xdr:blipFill>
        <xdr:spPr>
          <a:xfrm>
            <a:off x="4221556" y="1364984"/>
            <a:ext cx="827319" cy="548973"/>
          </a:xfrm>
          <a:prstGeom prst="rect">
            <a:avLst/>
          </a:prstGeom>
          <a:noFill/>
          <a:ln>
            <a:noFill/>
          </a:ln>
        </xdr:spPr>
      </xdr:pic>
      <xdr:sp macro="" textlink="">
        <xdr:nvSpPr>
          <xdr:cNvPr id="5" name="TextBox 91">
            <a:extLst>
              <a:ext uri="{FF2B5EF4-FFF2-40B4-BE49-F238E27FC236}">
                <a16:creationId xmlns:a16="http://schemas.microsoft.com/office/drawing/2014/main" id="{37876740-913A-EB3E-BAC4-7FC0D204D924}"/>
              </a:ext>
            </a:extLst>
          </xdr:cNvPr>
          <xdr:cNvSpPr txBox="1"/>
        </xdr:nvSpPr>
        <xdr:spPr>
          <a:xfrm>
            <a:off x="4496978" y="1690911"/>
            <a:ext cx="945535" cy="232628"/>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609585" rtl="0" eaLnBrk="1" fontAlgn="auto" latinLnBrk="0" hangingPunct="1">
              <a:lnSpc>
                <a:spcPct val="100000"/>
              </a:lnSpc>
              <a:spcBef>
                <a:spcPts val="0"/>
              </a:spcBef>
              <a:spcAft>
                <a:spcPts val="0"/>
              </a:spcAft>
              <a:buClrTx/>
              <a:buSzTx/>
              <a:buFontTx/>
              <a:buNone/>
              <a:tabLst/>
              <a:defRPr/>
            </a:pPr>
            <a:r>
              <a:rPr kumimoji="0" lang="en-ZA" sz="900" b="0" i="1" u="none" strike="noStrike" kern="1200" cap="none" spc="0" normalizeH="0" baseline="0">
                <a:ln>
                  <a:noFill/>
                </a:ln>
                <a:solidFill>
                  <a:prstClr val="black"/>
                </a:solidFill>
                <a:effectLst/>
                <a:uLnTx/>
                <a:uFillTx/>
                <a:latin typeface="Verdana"/>
                <a:ea typeface="+mn-ea"/>
                <a:cs typeface="+mn-cs"/>
              </a:rPr>
              <a:t>Europe</a:t>
            </a:r>
          </a:p>
        </xdr:txBody>
      </xdr:sp>
    </xdr:grpSp>
    <xdr:clientData/>
  </xdr:twoCellAnchor>
  <xdr:twoCellAnchor editAs="oneCell">
    <xdr:from>
      <xdr:col>2</xdr:col>
      <xdr:colOff>514350</xdr:colOff>
      <xdr:row>24</xdr:row>
      <xdr:rowOff>133351</xdr:rowOff>
    </xdr:from>
    <xdr:to>
      <xdr:col>2</xdr:col>
      <xdr:colOff>1847850</xdr:colOff>
      <xdr:row>26</xdr:row>
      <xdr:rowOff>15914</xdr:rowOff>
    </xdr:to>
    <xdr:pic>
      <xdr:nvPicPr>
        <xdr:cNvPr id="6" name="Picture 5">
          <a:extLst>
            <a:ext uri="{FF2B5EF4-FFF2-40B4-BE49-F238E27FC236}">
              <a16:creationId xmlns:a16="http://schemas.microsoft.com/office/drawing/2014/main" id="{F6EBD644-16EA-47F9-BE28-75A268695D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5200" y="8172451"/>
          <a:ext cx="1333500" cy="247688"/>
        </a:xfrm>
        <a:prstGeom prst="rect">
          <a:avLst/>
        </a:prstGeom>
      </xdr:spPr>
    </xdr:pic>
    <xdr:clientData/>
  </xdr:twoCellAnchor>
  <xdr:twoCellAnchor editAs="oneCell">
    <xdr:from>
      <xdr:col>2</xdr:col>
      <xdr:colOff>812800</xdr:colOff>
      <xdr:row>5</xdr:row>
      <xdr:rowOff>44450</xdr:rowOff>
    </xdr:from>
    <xdr:to>
      <xdr:col>2</xdr:col>
      <xdr:colOff>1464509</xdr:colOff>
      <xdr:row>9</xdr:row>
      <xdr:rowOff>73466</xdr:rowOff>
    </xdr:to>
    <xdr:pic>
      <xdr:nvPicPr>
        <xdr:cNvPr id="7" name="Picture 6" descr="Logo, icon&#10;&#10;Description automatically generated">
          <a:extLst>
            <a:ext uri="{FF2B5EF4-FFF2-40B4-BE49-F238E27FC236}">
              <a16:creationId xmlns:a16="http://schemas.microsoft.com/office/drawing/2014/main" id="{3C4F158C-82D5-4640-AD1F-990E3C12E0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4600" y="825500"/>
          <a:ext cx="645359" cy="7148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560513</xdr:colOff>
      <xdr:row>5</xdr:row>
      <xdr:rowOff>146050</xdr:rowOff>
    </xdr:from>
    <xdr:to>
      <xdr:col>2</xdr:col>
      <xdr:colOff>1749487</xdr:colOff>
      <xdr:row>9</xdr:row>
      <xdr:rowOff>111125</xdr:rowOff>
    </xdr:to>
    <xdr:pic>
      <xdr:nvPicPr>
        <xdr:cNvPr id="2" name="Picture 1" descr="Logo&#10;&#10;Description automatically generated">
          <a:extLst>
            <a:ext uri="{FF2B5EF4-FFF2-40B4-BE49-F238E27FC236}">
              <a16:creationId xmlns:a16="http://schemas.microsoft.com/office/drawing/2014/main" id="{819BAE0F-C118-4955-AA38-70A874DE4D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138" y="10804525"/>
          <a:ext cx="1179449" cy="606425"/>
        </a:xfrm>
        <a:prstGeom prst="rect">
          <a:avLst/>
        </a:prstGeom>
      </xdr:spPr>
    </xdr:pic>
    <xdr:clientData/>
  </xdr:twoCellAnchor>
  <xdr:twoCellAnchor editAs="oneCell">
    <xdr:from>
      <xdr:col>2</xdr:col>
      <xdr:colOff>463550</xdr:colOff>
      <xdr:row>47</xdr:row>
      <xdr:rowOff>85725</xdr:rowOff>
    </xdr:from>
    <xdr:to>
      <xdr:col>2</xdr:col>
      <xdr:colOff>1920875</xdr:colOff>
      <xdr:row>55</xdr:row>
      <xdr:rowOff>92075</xdr:rowOff>
    </xdr:to>
    <xdr:pic>
      <xdr:nvPicPr>
        <xdr:cNvPr id="3" name="Picture 2">
          <a:extLst>
            <a:ext uri="{FF2B5EF4-FFF2-40B4-BE49-F238E27FC236}">
              <a16:creationId xmlns:a16="http://schemas.microsoft.com/office/drawing/2014/main" id="{57E7BA4F-CBDD-4536-BAAA-9280C60C02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5350" y="7902575"/>
          <a:ext cx="1444625" cy="1365250"/>
        </a:xfrm>
        <a:prstGeom prst="rect">
          <a:avLst/>
        </a:prstGeom>
      </xdr:spPr>
    </xdr:pic>
    <xdr:clientData/>
  </xdr:twoCellAnchor>
  <xdr:twoCellAnchor editAs="oneCell">
    <xdr:from>
      <xdr:col>2</xdr:col>
      <xdr:colOff>476250</xdr:colOff>
      <xdr:row>61</xdr:row>
      <xdr:rowOff>47626</xdr:rowOff>
    </xdr:from>
    <xdr:to>
      <xdr:col>2</xdr:col>
      <xdr:colOff>1825625</xdr:colOff>
      <xdr:row>63</xdr:row>
      <xdr:rowOff>38901</xdr:rowOff>
    </xdr:to>
    <xdr:pic>
      <xdr:nvPicPr>
        <xdr:cNvPr id="4" name="Picture 3">
          <a:extLst>
            <a:ext uri="{FF2B5EF4-FFF2-40B4-BE49-F238E27FC236}">
              <a16:creationId xmlns:a16="http://schemas.microsoft.com/office/drawing/2014/main" id="{CB0F3859-A116-4532-9F6D-2CA0D232B1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27100" y="8893176"/>
          <a:ext cx="1339850" cy="3341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400840</xdr:colOff>
      <xdr:row>37</xdr:row>
      <xdr:rowOff>46038</xdr:rowOff>
    </xdr:from>
    <xdr:to>
      <xdr:col>2</xdr:col>
      <xdr:colOff>1960558</xdr:colOff>
      <xdr:row>39</xdr:row>
      <xdr:rowOff>145662</xdr:rowOff>
    </xdr:to>
    <xdr:pic>
      <xdr:nvPicPr>
        <xdr:cNvPr id="3" name="Picture 2">
          <a:extLst>
            <a:ext uri="{FF2B5EF4-FFF2-40B4-BE49-F238E27FC236}">
              <a16:creationId xmlns:a16="http://schemas.microsoft.com/office/drawing/2014/main" id="{9E1E65AF-6841-4774-92A2-6610AA4E30A5}"/>
            </a:ext>
          </a:extLst>
        </xdr:cNvPr>
        <xdr:cNvPicPr>
          <a:picLocks noChangeAspect="1"/>
        </xdr:cNvPicPr>
      </xdr:nvPicPr>
      <xdr:blipFill>
        <a:blip xmlns:r="http://schemas.openxmlformats.org/officeDocument/2006/relationships" r:embed="rId1"/>
        <a:stretch>
          <a:fillRect/>
        </a:stretch>
      </xdr:blipFill>
      <xdr:spPr>
        <a:xfrm>
          <a:off x="851690" y="4560888"/>
          <a:ext cx="1559718" cy="452049"/>
        </a:xfrm>
        <a:prstGeom prst="rect">
          <a:avLst/>
        </a:prstGeom>
      </xdr:spPr>
    </xdr:pic>
    <xdr:clientData/>
  </xdr:twoCellAnchor>
  <xdr:twoCellAnchor editAs="oneCell">
    <xdr:from>
      <xdr:col>2</xdr:col>
      <xdr:colOff>267490</xdr:colOff>
      <xdr:row>27</xdr:row>
      <xdr:rowOff>146050</xdr:rowOff>
    </xdr:from>
    <xdr:to>
      <xdr:col>2</xdr:col>
      <xdr:colOff>1935159</xdr:colOff>
      <xdr:row>30</xdr:row>
      <xdr:rowOff>135543</xdr:rowOff>
    </xdr:to>
    <xdr:pic>
      <xdr:nvPicPr>
        <xdr:cNvPr id="4" name="Picture 3">
          <a:extLst>
            <a:ext uri="{FF2B5EF4-FFF2-40B4-BE49-F238E27FC236}">
              <a16:creationId xmlns:a16="http://schemas.microsoft.com/office/drawing/2014/main" id="{20103331-5C64-42A0-8BD8-5FAAF3ACEEA1}"/>
            </a:ext>
          </a:extLst>
        </xdr:cNvPr>
        <xdr:cNvPicPr>
          <a:picLocks noChangeAspect="1"/>
        </xdr:cNvPicPr>
      </xdr:nvPicPr>
      <xdr:blipFill>
        <a:blip xmlns:r="http://schemas.openxmlformats.org/officeDocument/2006/relationships" r:embed="rId2"/>
        <a:stretch>
          <a:fillRect/>
        </a:stretch>
      </xdr:blipFill>
      <xdr:spPr>
        <a:xfrm>
          <a:off x="718340" y="4286250"/>
          <a:ext cx="1661319" cy="516543"/>
        </a:xfrm>
        <a:prstGeom prst="rect">
          <a:avLst/>
        </a:prstGeom>
      </xdr:spPr>
    </xdr:pic>
    <xdr:clientData/>
  </xdr:twoCellAnchor>
  <xdr:twoCellAnchor editAs="oneCell">
    <xdr:from>
      <xdr:col>2</xdr:col>
      <xdr:colOff>234949</xdr:colOff>
      <xdr:row>12</xdr:row>
      <xdr:rowOff>133350</xdr:rowOff>
    </xdr:from>
    <xdr:to>
      <xdr:col>2</xdr:col>
      <xdr:colOff>2031774</xdr:colOff>
      <xdr:row>15</xdr:row>
      <xdr:rowOff>30296</xdr:rowOff>
    </xdr:to>
    <xdr:pic>
      <xdr:nvPicPr>
        <xdr:cNvPr id="5" name="Picture 4">
          <a:extLst>
            <a:ext uri="{FF2B5EF4-FFF2-40B4-BE49-F238E27FC236}">
              <a16:creationId xmlns:a16="http://schemas.microsoft.com/office/drawing/2014/main" id="{ACEB50F1-49BA-4825-A96F-F9DFFB4AAFB0}"/>
            </a:ext>
          </a:extLst>
        </xdr:cNvPr>
        <xdr:cNvPicPr>
          <a:picLocks noChangeAspect="1"/>
        </xdr:cNvPicPr>
      </xdr:nvPicPr>
      <xdr:blipFill>
        <a:blip xmlns:r="http://schemas.openxmlformats.org/officeDocument/2006/relationships" r:embed="rId3"/>
        <a:stretch>
          <a:fillRect/>
        </a:stretch>
      </xdr:blipFill>
      <xdr:spPr>
        <a:xfrm>
          <a:off x="685799" y="1993900"/>
          <a:ext cx="1793650" cy="4208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485040</xdr:colOff>
      <xdr:row>10</xdr:row>
      <xdr:rowOff>98425</xdr:rowOff>
    </xdr:from>
    <xdr:to>
      <xdr:col>2</xdr:col>
      <xdr:colOff>1780508</xdr:colOff>
      <xdr:row>12</xdr:row>
      <xdr:rowOff>73481</xdr:rowOff>
    </xdr:to>
    <xdr:pic>
      <xdr:nvPicPr>
        <xdr:cNvPr id="2" name="Picture 1" descr="A picture containing icon&#10;&#10;Description automatically generated">
          <a:extLst>
            <a:ext uri="{FF2B5EF4-FFF2-40B4-BE49-F238E27FC236}">
              <a16:creationId xmlns:a16="http://schemas.microsoft.com/office/drawing/2014/main" id="{72BA7C28-C97C-418B-B6A2-7B680C1E7C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90" y="708025"/>
          <a:ext cx="1298643" cy="317956"/>
        </a:xfrm>
        <a:prstGeom prst="rect">
          <a:avLst/>
        </a:prstGeom>
      </xdr:spPr>
    </xdr:pic>
    <xdr:clientData/>
  </xdr:twoCellAnchor>
  <xdr:twoCellAnchor editAs="oneCell">
    <xdr:from>
      <xdr:col>2</xdr:col>
      <xdr:colOff>447675</xdr:colOff>
      <xdr:row>32</xdr:row>
      <xdr:rowOff>54664</xdr:rowOff>
    </xdr:from>
    <xdr:to>
      <xdr:col>2</xdr:col>
      <xdr:colOff>1787556</xdr:colOff>
      <xdr:row>34</xdr:row>
      <xdr:rowOff>8964</xdr:rowOff>
    </xdr:to>
    <xdr:pic>
      <xdr:nvPicPr>
        <xdr:cNvPr id="3" name="Picture 2" descr="Logo&#10;&#10;Description automatically generated">
          <a:extLst>
            <a:ext uri="{FF2B5EF4-FFF2-40B4-BE49-F238E27FC236}">
              <a16:creationId xmlns:a16="http://schemas.microsoft.com/office/drawing/2014/main" id="{D4EBCAFB-A322-438C-B78C-DEC979ABEC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6300" y="5255314"/>
          <a:ext cx="1339881" cy="278150"/>
        </a:xfrm>
        <a:prstGeom prst="rect">
          <a:avLst/>
        </a:prstGeom>
      </xdr:spPr>
    </xdr:pic>
    <xdr:clientData/>
  </xdr:twoCellAnchor>
  <xdr:twoCellAnchor editAs="oneCell">
    <xdr:from>
      <xdr:col>2</xdr:col>
      <xdr:colOff>863600</xdr:colOff>
      <xdr:row>12</xdr:row>
      <xdr:rowOff>101600</xdr:rowOff>
    </xdr:from>
    <xdr:to>
      <xdr:col>2</xdr:col>
      <xdr:colOff>1494179</xdr:colOff>
      <xdr:row>16</xdr:row>
      <xdr:rowOff>73025</xdr:rowOff>
    </xdr:to>
    <xdr:pic>
      <xdr:nvPicPr>
        <xdr:cNvPr id="4" name="Picture 3">
          <a:extLst>
            <a:ext uri="{FF2B5EF4-FFF2-40B4-BE49-F238E27FC236}">
              <a16:creationId xmlns:a16="http://schemas.microsoft.com/office/drawing/2014/main" id="{855A6FE1-2AE1-4992-89BB-54C8315EFC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2225" y="1196975"/>
          <a:ext cx="630579" cy="619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spers-my.sharepoint.com/Users/Erene.Kairuz/Work/Consensus%20estimates%20and%20valuations/2016/Models/July%202016/Valuations_July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lient/Naspers%20monthly%20reporting/2016/June/Monthly%20pack/Copy%20of%20Naspers%20June%202016%20pack_NewSe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ient/Naspers%20monthly%20reporting/2016/June/Monthly%20pack/New%20Segment_2016_Y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ings"/>
      <sheetName val="Average (2)"/>
      <sheetName val="Average (3)"/>
      <sheetName val="Ecommerce"/>
      <sheetName val="Average (ZAR)"/>
      <sheetName val="Average (USD)"/>
      <sheetName val="Summary"/>
      <sheetName val="Avior"/>
      <sheetName val="Barclays"/>
      <sheetName val="BofA"/>
      <sheetName val="BNP"/>
      <sheetName val="BPI"/>
      <sheetName val="Citi"/>
      <sheetName val="Credit Suisse"/>
      <sheetName val="Deutsche"/>
      <sheetName val="Goldman Sachs"/>
      <sheetName val="Investec"/>
      <sheetName val="JP Morgan"/>
      <sheetName val="Macquarie"/>
      <sheetName val="Morgan Stanley"/>
      <sheetName val="New Street"/>
      <sheetName val="Noah"/>
      <sheetName val="Renaissance"/>
      <sheetName val="SBG "/>
      <sheetName val="UBS"/>
      <sheetName val="Sheet1"/>
      <sheetName val="ch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 View Grid"/>
      <sheetName val="Commentary"/>
      <sheetName val="Lnk"/>
      <sheetName val="Naspers IS - monthly format"/>
      <sheetName val="Naspers BS"/>
      <sheetName val="Naspers CF - Monthly format"/>
      <sheetName val="Naspers IS - YE Format"/>
      <sheetName val="3.CF YE"/>
      <sheetName val="5. Segment YTD"/>
      <sheetName val="5. Segment Link YTD"/>
      <sheetName val="5. Seg Assoc YTD"/>
      <sheetName val="5. Segment Adj YTD"/>
      <sheetName val="5. Segment Periodic"/>
      <sheetName val="5. Segment Link Periodic"/>
      <sheetName val="5. Seg Assoc Periodic"/>
      <sheetName val="5. Segment Adj Periodic"/>
      <sheetName val="5. Segment Link YTD New"/>
      <sheetName val="5. Seg Assoc YTD New"/>
      <sheetName val="5. Segment Adj YTD New"/>
      <sheetName val="5. Segment Actual YTD"/>
      <sheetName val="5. Segment Link Actual periodic"/>
      <sheetName val="5. Seg Assoc Actual periodic"/>
      <sheetName val="5. Segment Adj Actual periodic"/>
      <sheetName val="5. Segment Budget New"/>
      <sheetName val="5. Segment Link Bud periodic"/>
      <sheetName val="5. Seg Assoc Bud Periodic"/>
      <sheetName val="5. Segment Adj Bud Periodic"/>
      <sheetName val="5. Segment Link Prior periodic"/>
      <sheetName val="5. Seg Assoc Prior periodic"/>
      <sheetName val="5. Segment Adj Prior periodic"/>
      <sheetName val="5. Segment Link Actual YTD"/>
      <sheetName val="5. Seg Assoc Actual YTD"/>
      <sheetName val="5. Segment Adj Actual YTD"/>
      <sheetName val="5. Segment Bud YTD New"/>
      <sheetName val="5. Segment Link Budget YTD"/>
      <sheetName val="5. Seg Assoc Bud YTD"/>
      <sheetName val="5. Segment Adj Bud YTD"/>
      <sheetName val="5. Segment Link Prior YTD"/>
      <sheetName val="5. Seg Assoc Prior YTD"/>
      <sheetName val="5. Segment Adj Prior YTD"/>
      <sheetName val="A1. PPE"/>
      <sheetName val="M. CFS notes"/>
      <sheetName val="A1. PPE Link"/>
      <sheetName val="A1. PPE Adj"/>
      <sheetName val="B1. Goodwill"/>
      <sheetName val="C1. Other Intangibles"/>
      <sheetName val="C1. Other Intangibles Link"/>
      <sheetName val="C1. Other Intangibles Adj"/>
      <sheetName val="&lt;&lt;"/>
      <sheetName val="Notes"/>
      <sheetName val="Report"/>
      <sheetName val="Countries per region"/>
      <sheetName val="4.Eqt"/>
      <sheetName val="A1. Investments"/>
      <sheetName val="A2. Investments"/>
      <sheetName val="A2. Investments Adj"/>
      <sheetName val="A3. Goodwill"/>
      <sheetName val="B. BS Notes"/>
      <sheetName val="C1. Related parties"/>
      <sheetName val="C2. Related parties"/>
      <sheetName val="D. Intergroup"/>
      <sheetName val="E. LT Liabilities"/>
      <sheetName val="F. IS Notes"/>
      <sheetName val="G. Headline Earnings Sept 11"/>
      <sheetName val="H. FEC lists - 30 Sept 2011"/>
      <sheetName val="I. OPEN FEC lists at 30Sept2011"/>
      <sheetName val="J. Business Combinations"/>
      <sheetName val="K. Post-balance sheet"/>
      <sheetName val="&g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 YTD"/>
      <sheetName val="Segment YTD Link"/>
      <sheetName val="Seg Assoc YTD"/>
      <sheetName val="Segment YTD Adj"/>
      <sheetName val="Naspers IS - monthly format"/>
      <sheetName val="Hierarchy"/>
      <sheetName val="List option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DB58-8D8F-4508-B8CA-E3214913715E}">
  <sheetPr>
    <pageSetUpPr fitToPage="1"/>
  </sheetPr>
  <dimension ref="B1:X137"/>
  <sheetViews>
    <sheetView showGridLines="0" tabSelected="1" zoomScaleNormal="100" workbookViewId="0">
      <pane xSplit="5" ySplit="3" topLeftCell="L6" activePane="bottomRight" state="frozen"/>
      <selection pane="bottomRight" activeCell="L6" sqref="L6"/>
      <selection pane="bottomLeft" activeCell="A4" sqref="A4"/>
      <selection pane="topRight" activeCell="F1" sqref="F1"/>
    </sheetView>
  </sheetViews>
  <sheetFormatPr defaultColWidth="9.140625" defaultRowHeight="12.75"/>
  <cols>
    <col min="1" max="1" width="1.7109375" style="3" customWidth="1"/>
    <col min="2" max="2" width="4.7109375" style="1" customWidth="1"/>
    <col min="3" max="3" width="33.85546875" style="2" customWidth="1"/>
    <col min="4" max="4" width="2.85546875" style="2" customWidth="1"/>
    <col min="5" max="5" width="44.42578125" style="1" bestFit="1" customWidth="1"/>
    <col min="6" max="8" width="12.140625" style="1" customWidth="1"/>
    <col min="9" max="9" width="2.42578125" style="1" customWidth="1"/>
    <col min="10" max="12" width="12.140625" style="1" customWidth="1"/>
    <col min="13" max="13" width="1.28515625" style="3" customWidth="1"/>
    <col min="14" max="14" width="9.140625" style="97"/>
    <col min="15" max="17" width="10" style="97" bestFit="1" customWidth="1"/>
    <col min="18" max="24" width="9.140625" style="97"/>
    <col min="25" max="16384" width="9.140625" style="3"/>
  </cols>
  <sheetData>
    <row r="1" spans="2:22" ht="7.5" customHeight="1" thickBot="1"/>
    <row r="2" spans="2:22" ht="15">
      <c r="B2" s="5" t="s">
        <v>0</v>
      </c>
      <c r="C2" s="51"/>
      <c r="D2" s="51"/>
      <c r="E2" s="125"/>
      <c r="F2" s="6"/>
      <c r="G2" s="6"/>
      <c r="H2" s="7"/>
      <c r="I2" s="126"/>
      <c r="J2" s="6"/>
      <c r="K2" s="6"/>
      <c r="L2" s="7"/>
    </row>
    <row r="3" spans="2:22">
      <c r="B3" s="42"/>
      <c r="C3" s="8"/>
      <c r="D3" s="3" t="s">
        <v>1</v>
      </c>
      <c r="E3" s="127"/>
      <c r="F3" s="10" t="s">
        <v>2</v>
      </c>
      <c r="G3" s="10" t="s">
        <v>3</v>
      </c>
      <c r="H3" s="13" t="s">
        <v>4</v>
      </c>
      <c r="I3" s="128"/>
      <c r="J3" s="10" t="s">
        <v>5</v>
      </c>
      <c r="K3" s="10" t="s">
        <v>6</v>
      </c>
      <c r="L3" s="13" t="s">
        <v>7</v>
      </c>
    </row>
    <row r="4" spans="2:22">
      <c r="B4" s="42"/>
      <c r="C4" s="8"/>
      <c r="D4" s="140" t="s">
        <v>8</v>
      </c>
      <c r="E4" s="141"/>
      <c r="F4" s="142"/>
      <c r="G4" s="142"/>
      <c r="H4" s="143"/>
      <c r="I4" s="130"/>
      <c r="J4" s="142"/>
      <c r="K4" s="142"/>
      <c r="L4" s="143"/>
    </row>
    <row r="5" spans="2:22">
      <c r="B5" s="42"/>
      <c r="C5" s="3"/>
      <c r="D5" s="154" t="s">
        <v>9</v>
      </c>
      <c r="E5" s="155"/>
      <c r="F5" s="156"/>
      <c r="G5" s="156"/>
      <c r="H5" s="157"/>
      <c r="I5" s="130"/>
      <c r="J5" s="156"/>
      <c r="K5" s="156"/>
      <c r="L5" s="157"/>
    </row>
    <row r="6" spans="2:22">
      <c r="B6" s="42"/>
      <c r="C6" s="3"/>
      <c r="D6" s="9" t="s">
        <v>10</v>
      </c>
      <c r="E6" s="131"/>
      <c r="F6" s="24">
        <f>F22+F14+F30+F38+F46+F54</f>
        <v>2222</v>
      </c>
      <c r="G6" s="24">
        <f>G22+G14+G30+G38+G46+G54</f>
        <v>3240</v>
      </c>
      <c r="H6" s="132">
        <f>H22+H14+H30+H38+H46+H54</f>
        <v>4231</v>
      </c>
      <c r="I6" s="133"/>
      <c r="J6" s="24">
        <f>J22+J14+J30+J38+J46+J54</f>
        <v>5188</v>
      </c>
      <c r="K6" s="24">
        <f>K22+K14+K30+K38+K46+K54</f>
        <v>7573</v>
      </c>
      <c r="L6" s="132">
        <f>L22+L14+L30+L38+L46+L54</f>
        <v>9091</v>
      </c>
      <c r="M6" s="1"/>
      <c r="N6" s="149"/>
      <c r="O6" s="149"/>
      <c r="P6" s="149"/>
      <c r="Q6" s="149"/>
      <c r="R6" s="149"/>
      <c r="S6" s="149"/>
      <c r="T6" s="149"/>
      <c r="U6" s="149"/>
      <c r="V6" s="149"/>
    </row>
    <row r="7" spans="2:22">
      <c r="B7" s="42"/>
      <c r="C7" s="3"/>
      <c r="D7" s="20" t="s">
        <v>11</v>
      </c>
      <c r="E7" s="134"/>
      <c r="F7" s="99">
        <v>0.42</v>
      </c>
      <c r="G7" s="99">
        <f>G6/F6-1</f>
        <v>0.45814581458145809</v>
      </c>
      <c r="H7" s="135">
        <f>H6/G6-1</f>
        <v>0.30586419753086425</v>
      </c>
      <c r="I7" s="136"/>
      <c r="J7" s="99">
        <v>0.49</v>
      </c>
      <c r="K7" s="99">
        <f>K6/J6-1</f>
        <v>0.45971472629144183</v>
      </c>
      <c r="L7" s="135">
        <f>L6/K6-1</f>
        <v>0.20044896342268581</v>
      </c>
      <c r="M7" s="1"/>
      <c r="N7" s="149"/>
      <c r="O7" s="149"/>
      <c r="P7" s="149"/>
      <c r="Q7" s="149"/>
      <c r="R7" s="149"/>
      <c r="S7" s="149"/>
      <c r="T7" s="149"/>
      <c r="U7" s="149"/>
      <c r="V7" s="149"/>
    </row>
    <row r="8" spans="2:22">
      <c r="B8" s="42"/>
      <c r="C8" s="3"/>
      <c r="D8" s="20" t="s">
        <v>12</v>
      </c>
      <c r="E8" s="134"/>
      <c r="F8" s="99">
        <v>0.66</v>
      </c>
      <c r="G8" s="99">
        <v>0.37</v>
      </c>
      <c r="H8" s="135">
        <v>0.32</v>
      </c>
      <c r="I8" s="136"/>
      <c r="J8" s="99">
        <v>0.61</v>
      </c>
      <c r="K8" s="99">
        <v>0.36</v>
      </c>
      <c r="L8" s="135">
        <v>0.27</v>
      </c>
      <c r="M8" s="1"/>
      <c r="N8" s="149"/>
      <c r="O8" s="149"/>
      <c r="P8" s="149"/>
      <c r="Q8" s="149"/>
      <c r="R8" s="149"/>
      <c r="S8" s="149"/>
      <c r="T8" s="149"/>
      <c r="U8" s="149"/>
      <c r="V8" s="149"/>
    </row>
    <row r="9" spans="2:22">
      <c r="B9" s="42"/>
      <c r="C9" s="3"/>
      <c r="D9" s="9" t="s">
        <v>13</v>
      </c>
      <c r="E9" s="131"/>
      <c r="F9" s="24">
        <f>F25+F17+F33+F41+F49+F57</f>
        <v>-167</v>
      </c>
      <c r="G9" s="24">
        <f>G25+G17+G33+G41+G49+G57</f>
        <v>-355</v>
      </c>
      <c r="H9" s="132">
        <f>H25+H17+H33+H41+H49+H57</f>
        <v>-697</v>
      </c>
      <c r="I9" s="133"/>
      <c r="J9" s="24">
        <f>J25+J17+J33+J41+J49+J57</f>
        <v>-317</v>
      </c>
      <c r="K9" s="24">
        <f>K25+K17+K33+K41+K49+K57</f>
        <v>-921</v>
      </c>
      <c r="L9" s="132">
        <f>L25+L17+L33+L41+L49+L57</f>
        <v>-1068</v>
      </c>
      <c r="N9" s="149"/>
      <c r="O9" s="149"/>
      <c r="P9" s="149"/>
      <c r="Q9" s="149"/>
      <c r="R9" s="149"/>
      <c r="S9" s="149"/>
      <c r="T9" s="149"/>
      <c r="U9" s="149"/>
      <c r="V9" s="149"/>
    </row>
    <row r="10" spans="2:22">
      <c r="B10" s="42"/>
      <c r="C10" s="3"/>
      <c r="D10" s="20" t="s">
        <v>14</v>
      </c>
      <c r="E10" s="134"/>
      <c r="F10" s="99">
        <f>F9/F6</f>
        <v>-7.5157515751575157E-2</v>
      </c>
      <c r="G10" s="99">
        <f>G9/G6</f>
        <v>-0.1095679012345679</v>
      </c>
      <c r="H10" s="135">
        <f>H9/H6</f>
        <v>-0.16473646891987709</v>
      </c>
      <c r="I10" s="136"/>
      <c r="J10" s="99">
        <f>J9/J6</f>
        <v>-6.1102544333076332E-2</v>
      </c>
      <c r="K10" s="99">
        <f>K9/K6</f>
        <v>-0.12161626832166909</v>
      </c>
      <c r="L10" s="135">
        <f>L9/L6</f>
        <v>-0.11747882521174788</v>
      </c>
      <c r="M10" s="1"/>
      <c r="N10" s="149"/>
      <c r="O10" s="149"/>
      <c r="P10" s="149"/>
      <c r="Q10" s="149"/>
      <c r="R10" s="149"/>
      <c r="S10" s="149"/>
      <c r="T10" s="149"/>
      <c r="U10" s="149"/>
      <c r="V10" s="149"/>
    </row>
    <row r="11" spans="2:22">
      <c r="B11" s="42"/>
      <c r="C11" s="3"/>
      <c r="D11" s="9" t="s">
        <v>15</v>
      </c>
      <c r="E11" s="131"/>
      <c r="F11" s="24">
        <f>F27+F19+F35+F43+F51+F59</f>
        <v>-224</v>
      </c>
      <c r="G11" s="24">
        <f>G27+G19+G35+G43+G51+G59</f>
        <v>-431</v>
      </c>
      <c r="H11" s="132">
        <f>H27+H19+H35+H43+H51+H59</f>
        <v>-804</v>
      </c>
      <c r="I11" s="133"/>
      <c r="J11" s="24">
        <f>J27+J19+J35+J43+J51+J59</f>
        <v>-434</v>
      </c>
      <c r="K11" s="24">
        <f>K27+K19+K35+K43+K51+K59</f>
        <v>-1099</v>
      </c>
      <c r="L11" s="132">
        <f>L27+L19+L35+L43+L51+L59</f>
        <v>-1293</v>
      </c>
      <c r="N11" s="149"/>
      <c r="O11" s="149"/>
      <c r="P11" s="149"/>
      <c r="Q11" s="149"/>
      <c r="R11" s="149"/>
      <c r="S11" s="149"/>
      <c r="T11" s="149"/>
      <c r="U11" s="149"/>
      <c r="V11" s="149"/>
    </row>
    <row r="12" spans="2:22">
      <c r="B12" s="42"/>
      <c r="C12" s="3"/>
      <c r="D12" s="20" t="s">
        <v>16</v>
      </c>
      <c r="E12" s="134"/>
      <c r="F12" s="99">
        <f>F11/F6</f>
        <v>-0.10081008100810081</v>
      </c>
      <c r="G12" s="99">
        <f>G11/G6</f>
        <v>-0.13302469135802469</v>
      </c>
      <c r="H12" s="135">
        <f>H11/H6</f>
        <v>-0.19002599858189553</v>
      </c>
      <c r="I12" s="136"/>
      <c r="J12" s="99">
        <f>J11/J6</f>
        <v>-8.3654587509637626E-2</v>
      </c>
      <c r="K12" s="99">
        <f>K11/K6</f>
        <v>-0.1451208239799287</v>
      </c>
      <c r="L12" s="135">
        <f>L11/L6</f>
        <v>-0.14222857771422287</v>
      </c>
      <c r="M12" s="1"/>
      <c r="N12" s="149"/>
      <c r="O12" s="149"/>
      <c r="P12" s="149"/>
      <c r="Q12" s="149"/>
      <c r="R12" s="149"/>
      <c r="S12" s="149"/>
      <c r="T12" s="149"/>
      <c r="U12" s="149"/>
      <c r="V12" s="149"/>
    </row>
    <row r="13" spans="2:22">
      <c r="B13" s="42"/>
      <c r="C13" s="3"/>
      <c r="D13" s="151" t="s">
        <v>17</v>
      </c>
      <c r="E13" s="129"/>
      <c r="F13" s="15"/>
      <c r="G13" s="15"/>
      <c r="H13" s="18"/>
      <c r="I13" s="130"/>
      <c r="J13" s="15"/>
      <c r="K13" s="15"/>
      <c r="L13" s="18"/>
      <c r="N13" s="149"/>
      <c r="O13" s="149"/>
      <c r="P13" s="149"/>
      <c r="Q13" s="149"/>
      <c r="R13" s="149"/>
      <c r="S13" s="149"/>
      <c r="T13" s="149"/>
      <c r="U13" s="149"/>
      <c r="V13" s="149"/>
    </row>
    <row r="14" spans="2:22">
      <c r="B14" s="42"/>
      <c r="C14" s="3"/>
      <c r="D14" s="152" t="s">
        <v>10</v>
      </c>
      <c r="E14" s="131"/>
      <c r="F14" s="24">
        <f>'Food Delivery'!F81</f>
        <v>610</v>
      </c>
      <c r="G14" s="24">
        <f>'Food Delivery'!G81</f>
        <v>1261</v>
      </c>
      <c r="H14" s="132">
        <f>'Food Delivery'!H81</f>
        <v>1911</v>
      </c>
      <c r="I14" s="133"/>
      <c r="J14" s="24">
        <f>'Food Delivery'!J81</f>
        <v>1486</v>
      </c>
      <c r="K14" s="24">
        <f>'Food Delivery'!K81</f>
        <v>2992</v>
      </c>
      <c r="L14" s="132">
        <f>'Food Delivery'!L81</f>
        <v>4203</v>
      </c>
      <c r="N14" s="149"/>
      <c r="O14" s="149"/>
      <c r="P14" s="149"/>
      <c r="Q14" s="149"/>
      <c r="R14" s="149"/>
      <c r="S14" s="149"/>
      <c r="T14" s="149"/>
      <c r="U14" s="149"/>
      <c r="V14" s="149"/>
    </row>
    <row r="15" spans="2:22">
      <c r="B15" s="42"/>
      <c r="C15" s="3"/>
      <c r="D15" s="153" t="s">
        <v>11</v>
      </c>
      <c r="E15" s="134"/>
      <c r="F15" s="99">
        <v>0.99</v>
      </c>
      <c r="G15" s="99">
        <f>G14/F14-1</f>
        <v>1.0672131147540984</v>
      </c>
      <c r="H15" s="135">
        <f>H14/G14-1</f>
        <v>0.51546391752577314</v>
      </c>
      <c r="I15" s="136"/>
      <c r="J15" s="99">
        <v>0.98</v>
      </c>
      <c r="K15" s="99">
        <f>K14/J14-1</f>
        <v>1.0134589502018843</v>
      </c>
      <c r="L15" s="135">
        <f>L14/K14-1</f>
        <v>0.40474598930481287</v>
      </c>
      <c r="N15" s="149"/>
      <c r="O15" s="149"/>
      <c r="P15" s="149"/>
      <c r="Q15" s="149"/>
      <c r="R15" s="149"/>
      <c r="S15" s="149"/>
      <c r="T15" s="149"/>
      <c r="U15" s="149"/>
      <c r="V15" s="149"/>
    </row>
    <row r="16" spans="2:22">
      <c r="B16" s="42"/>
      <c r="C16" s="3"/>
      <c r="D16" s="153" t="s">
        <v>12</v>
      </c>
      <c r="E16" s="134"/>
      <c r="F16" s="99">
        <f>'Food Delivery'!F83</f>
        <v>1.41</v>
      </c>
      <c r="G16" s="99">
        <f>'Food Delivery'!G83</f>
        <v>0.86</v>
      </c>
      <c r="H16" s="135">
        <f>'Food Delivery'!H83</f>
        <v>0.52083333333333337</v>
      </c>
      <c r="I16" s="136"/>
      <c r="J16" s="99">
        <f>'Food Delivery'!J83</f>
        <v>1.27</v>
      </c>
      <c r="K16" s="99">
        <f>'Food Delivery'!K83</f>
        <v>0.77</v>
      </c>
      <c r="L16" s="135">
        <f>'Food Delivery'!L83</f>
        <v>0.44</v>
      </c>
      <c r="N16" s="149"/>
      <c r="O16" s="149"/>
      <c r="P16" s="149"/>
      <c r="Q16" s="149"/>
      <c r="R16" s="149"/>
      <c r="S16" s="149"/>
      <c r="T16" s="149"/>
      <c r="U16" s="149"/>
      <c r="V16" s="149"/>
    </row>
    <row r="17" spans="2:22">
      <c r="B17" s="42"/>
      <c r="C17" s="3"/>
      <c r="D17" s="152" t="s">
        <v>13</v>
      </c>
      <c r="E17" s="131"/>
      <c r="F17" s="24">
        <v>-168</v>
      </c>
      <c r="G17" s="24">
        <v>-281</v>
      </c>
      <c r="H17" s="132">
        <v>-333</v>
      </c>
      <c r="I17" s="133"/>
      <c r="J17" s="24">
        <v>-313</v>
      </c>
      <c r="K17" s="24">
        <v>-651</v>
      </c>
      <c r="L17" s="132">
        <v>-545</v>
      </c>
      <c r="N17" s="149"/>
      <c r="O17" s="149"/>
      <c r="P17" s="149"/>
      <c r="Q17" s="149"/>
      <c r="R17" s="149"/>
      <c r="S17" s="149"/>
      <c r="T17" s="149"/>
      <c r="U17" s="149"/>
      <c r="V17" s="149"/>
    </row>
    <row r="18" spans="2:22">
      <c r="B18" s="42"/>
      <c r="C18" s="3"/>
      <c r="D18" s="153" t="s">
        <v>14</v>
      </c>
      <c r="E18" s="134"/>
      <c r="F18" s="99">
        <f>F17/F14</f>
        <v>-0.27540983606557379</v>
      </c>
      <c r="G18" s="99">
        <f>G17/G14</f>
        <v>-0.22283901665344966</v>
      </c>
      <c r="H18" s="135">
        <f>H17/H14</f>
        <v>-0.17425431711145997</v>
      </c>
      <c r="I18" s="136"/>
      <c r="J18" s="99">
        <f>J17/J14</f>
        <v>-0.21063257065948857</v>
      </c>
      <c r="K18" s="99">
        <f>K17/K14</f>
        <v>-0.21758021390374332</v>
      </c>
      <c r="L18" s="135">
        <f>L17/L14</f>
        <v>-0.12966928384487272</v>
      </c>
      <c r="N18" s="149"/>
      <c r="O18" s="149"/>
      <c r="P18" s="149"/>
      <c r="Q18" s="149"/>
      <c r="R18" s="149"/>
      <c r="S18" s="149"/>
      <c r="T18" s="149"/>
      <c r="U18" s="149"/>
      <c r="V18" s="149"/>
    </row>
    <row r="19" spans="2:22">
      <c r="B19" s="42"/>
      <c r="C19" s="3"/>
      <c r="D19" s="152" t="s">
        <v>15</v>
      </c>
      <c r="E19" s="131"/>
      <c r="F19" s="24">
        <f>'Food Delivery'!F84</f>
        <v>-189</v>
      </c>
      <c r="G19" s="24">
        <f>'Food Delivery'!G84</f>
        <v>-312</v>
      </c>
      <c r="H19" s="132">
        <f>'Food Delivery'!H84</f>
        <v>-381</v>
      </c>
      <c r="I19" s="133"/>
      <c r="J19" s="24">
        <f>'Food Delivery'!J84</f>
        <v>-355</v>
      </c>
      <c r="K19" s="24">
        <f>'Food Delivery'!K84</f>
        <v>-724</v>
      </c>
      <c r="L19" s="132">
        <f>'Food Delivery'!L84</f>
        <v>-649</v>
      </c>
      <c r="N19" s="149"/>
      <c r="O19" s="149"/>
      <c r="P19" s="149"/>
      <c r="Q19" s="149"/>
      <c r="R19" s="149"/>
      <c r="S19" s="149"/>
      <c r="T19" s="149"/>
      <c r="U19" s="149"/>
      <c r="V19" s="149"/>
    </row>
    <row r="20" spans="2:22">
      <c r="B20" s="42"/>
      <c r="C20" s="3"/>
      <c r="D20" s="153" t="s">
        <v>16</v>
      </c>
      <c r="E20" s="134"/>
      <c r="F20" s="99">
        <f>F19/F14</f>
        <v>-0.30983606557377047</v>
      </c>
      <c r="G20" s="99">
        <f>G19/G14</f>
        <v>-0.24742268041237114</v>
      </c>
      <c r="H20" s="135">
        <f>H19/H14</f>
        <v>-0.19937205651491366</v>
      </c>
      <c r="I20" s="136"/>
      <c r="J20" s="99">
        <f>J19/J14</f>
        <v>-0.2388963660834455</v>
      </c>
      <c r="K20" s="99">
        <f>K19/K14</f>
        <v>-0.24197860962566844</v>
      </c>
      <c r="L20" s="135">
        <f>L19/L14</f>
        <v>-0.15441351415655485</v>
      </c>
      <c r="N20" s="149"/>
      <c r="O20" s="149"/>
      <c r="P20" s="149"/>
      <c r="Q20" s="149"/>
      <c r="R20" s="149"/>
      <c r="S20" s="149"/>
      <c r="T20" s="149"/>
      <c r="U20" s="149"/>
      <c r="V20" s="149"/>
    </row>
    <row r="21" spans="2:22">
      <c r="B21" s="42"/>
      <c r="C21" s="3"/>
      <c r="D21" s="151" t="s">
        <v>18</v>
      </c>
      <c r="E21" s="129"/>
      <c r="F21" s="15"/>
      <c r="G21" s="15"/>
      <c r="H21" s="18"/>
      <c r="I21" s="130"/>
      <c r="J21" s="15"/>
      <c r="K21" s="15"/>
      <c r="L21" s="18"/>
      <c r="M21" s="1"/>
      <c r="N21" s="149"/>
      <c r="O21" s="149"/>
      <c r="P21" s="149"/>
      <c r="Q21" s="149"/>
      <c r="R21" s="149"/>
      <c r="S21" s="149"/>
      <c r="T21" s="149"/>
      <c r="U21" s="149"/>
      <c r="V21" s="149"/>
    </row>
    <row r="22" spans="2:22">
      <c r="B22" s="42"/>
      <c r="C22" s="3"/>
      <c r="D22" s="152" t="s">
        <v>10</v>
      </c>
      <c r="E22" s="131"/>
      <c r="F22" s="24">
        <f>Classifieds!F38</f>
        <v>242</v>
      </c>
      <c r="G22" s="24">
        <f>Classifieds!G38</f>
        <v>370</v>
      </c>
      <c r="H22" s="132">
        <f>Classifieds!H38</f>
        <v>353</v>
      </c>
      <c r="I22" s="133"/>
      <c r="J22" s="24">
        <f>Classifieds!J38</f>
        <v>557</v>
      </c>
      <c r="K22" s="24">
        <f>Classifieds!K38</f>
        <v>723</v>
      </c>
      <c r="L22" s="132">
        <f>Classifieds!L38</f>
        <v>722</v>
      </c>
      <c r="M22" s="1"/>
      <c r="N22" s="149"/>
      <c r="O22" s="149"/>
      <c r="P22" s="149"/>
      <c r="Q22" s="149"/>
      <c r="R22" s="149"/>
      <c r="S22" s="149"/>
      <c r="T22" s="149"/>
      <c r="U22" s="149"/>
      <c r="V22" s="149"/>
    </row>
    <row r="23" spans="2:22">
      <c r="B23" s="42"/>
      <c r="C23" s="3"/>
      <c r="D23" s="153" t="s">
        <v>11</v>
      </c>
      <c r="E23" s="134"/>
      <c r="F23" s="99">
        <v>-0.06</v>
      </c>
      <c r="G23" s="99">
        <f>G22/F22-1</f>
        <v>0.52892561983471076</v>
      </c>
      <c r="H23" s="135">
        <f>H22/G22-1</f>
        <v>-4.5945945945945921E-2</v>
      </c>
      <c r="I23" s="136"/>
      <c r="J23" s="99">
        <v>0.06</v>
      </c>
      <c r="K23" s="99">
        <f>K22/J22-1</f>
        <v>0.29802513464991032</v>
      </c>
      <c r="L23" s="135">
        <f>L22/K22-1</f>
        <v>-1.3831258644536604E-3</v>
      </c>
      <c r="M23" s="1"/>
      <c r="N23" s="149"/>
      <c r="O23" s="149"/>
      <c r="P23" s="149"/>
      <c r="Q23" s="149"/>
      <c r="R23" s="149"/>
      <c r="S23" s="149"/>
      <c r="T23" s="149"/>
      <c r="U23" s="149"/>
      <c r="V23" s="149"/>
    </row>
    <row r="24" spans="2:22">
      <c r="B24" s="42"/>
      <c r="C24" s="3"/>
      <c r="D24" s="153" t="s">
        <v>12</v>
      </c>
      <c r="E24" s="134"/>
      <c r="F24" s="99">
        <f>Classifieds!F40</f>
        <v>0.04</v>
      </c>
      <c r="G24" s="99">
        <f>Classifieds!G40</f>
        <v>0.27</v>
      </c>
      <c r="H24" s="135">
        <f>Classifieds!H40</f>
        <v>0.16</v>
      </c>
      <c r="I24" s="136"/>
      <c r="J24" s="99">
        <f>Classifieds!J40</f>
        <v>0.08</v>
      </c>
      <c r="K24" s="99">
        <f>Classifieds!K40</f>
        <v>0.24</v>
      </c>
      <c r="L24" s="135">
        <f>Classifieds!L40</f>
        <v>0.15</v>
      </c>
      <c r="M24" s="1"/>
      <c r="N24" s="149"/>
      <c r="O24" s="149"/>
      <c r="P24" s="149"/>
      <c r="Q24" s="149"/>
      <c r="R24" s="149"/>
      <c r="S24" s="149"/>
      <c r="T24" s="149"/>
      <c r="U24" s="149"/>
      <c r="V24" s="149"/>
    </row>
    <row r="25" spans="2:22">
      <c r="B25" s="42"/>
      <c r="C25" s="3"/>
      <c r="D25" s="152" t="s">
        <v>13</v>
      </c>
      <c r="E25" s="131"/>
      <c r="F25" s="24">
        <v>29</v>
      </c>
      <c r="G25" s="24">
        <v>62</v>
      </c>
      <c r="H25" s="132">
        <v>49</v>
      </c>
      <c r="I25" s="133"/>
      <c r="J25" s="24">
        <v>27</v>
      </c>
      <c r="K25" s="24">
        <v>64</v>
      </c>
      <c r="L25" s="132">
        <v>88</v>
      </c>
      <c r="N25" s="149"/>
      <c r="O25" s="149"/>
      <c r="P25" s="149"/>
      <c r="Q25" s="149"/>
      <c r="R25" s="149"/>
      <c r="S25" s="149"/>
      <c r="T25" s="149"/>
      <c r="U25" s="149"/>
      <c r="V25" s="149"/>
    </row>
    <row r="26" spans="2:22">
      <c r="B26" s="42"/>
      <c r="C26" s="3"/>
      <c r="D26" s="153" t="s">
        <v>14</v>
      </c>
      <c r="E26" s="134"/>
      <c r="F26" s="99">
        <f>F25/F22</f>
        <v>0.11983471074380166</v>
      </c>
      <c r="G26" s="99">
        <f>G25/G22</f>
        <v>0.16756756756756758</v>
      </c>
      <c r="H26" s="135">
        <f>H25/H22</f>
        <v>0.13881019830028329</v>
      </c>
      <c r="I26" s="136"/>
      <c r="J26" s="99">
        <f>J25/J22</f>
        <v>4.8473967684021541E-2</v>
      </c>
      <c r="K26" s="99">
        <f>K25/K22</f>
        <v>8.8520055325034583E-2</v>
      </c>
      <c r="L26" s="135">
        <f>L25/L22</f>
        <v>0.12188365650969529</v>
      </c>
      <c r="M26" s="1"/>
      <c r="N26" s="149"/>
      <c r="O26" s="149"/>
      <c r="P26" s="149"/>
      <c r="Q26" s="149"/>
      <c r="R26" s="149"/>
      <c r="S26" s="149"/>
      <c r="T26" s="149"/>
      <c r="U26" s="149"/>
      <c r="V26" s="149"/>
    </row>
    <row r="27" spans="2:22">
      <c r="B27" s="42"/>
      <c r="C27" s="3"/>
      <c r="D27" s="152" t="s">
        <v>15</v>
      </c>
      <c r="E27" s="131"/>
      <c r="F27" s="24">
        <f>Classifieds!F41</f>
        <v>19</v>
      </c>
      <c r="G27" s="24">
        <f>Classifieds!G41</f>
        <v>49</v>
      </c>
      <c r="H27" s="132">
        <f>Classifieds!H41</f>
        <v>35</v>
      </c>
      <c r="I27" s="133"/>
      <c r="J27" s="24">
        <f>Classifieds!J41</f>
        <v>4</v>
      </c>
      <c r="K27" s="24">
        <f>Classifieds!K41</f>
        <v>37</v>
      </c>
      <c r="L27" s="132">
        <f>Classifieds!L41</f>
        <v>60</v>
      </c>
      <c r="N27" s="149"/>
      <c r="O27" s="149"/>
      <c r="P27" s="149"/>
      <c r="Q27" s="149"/>
      <c r="R27" s="149"/>
      <c r="S27" s="149"/>
      <c r="T27" s="149"/>
      <c r="U27" s="149"/>
      <c r="V27" s="149"/>
    </row>
    <row r="28" spans="2:22">
      <c r="B28" s="42"/>
      <c r="C28" s="3"/>
      <c r="D28" s="153" t="s">
        <v>16</v>
      </c>
      <c r="E28" s="134"/>
      <c r="F28" s="99">
        <f>F27/F22</f>
        <v>7.8512396694214878E-2</v>
      </c>
      <c r="G28" s="99">
        <f>G27/G22</f>
        <v>0.13243243243243244</v>
      </c>
      <c r="H28" s="135">
        <f>H27/H22</f>
        <v>9.9150141643059492E-2</v>
      </c>
      <c r="I28" s="136"/>
      <c r="J28" s="99">
        <f>J27/J22</f>
        <v>7.1813285457809697E-3</v>
      </c>
      <c r="K28" s="99">
        <f>K27/K22</f>
        <v>5.1175656984785614E-2</v>
      </c>
      <c r="L28" s="135">
        <f>L27/L22</f>
        <v>8.3102493074792241E-2</v>
      </c>
      <c r="M28" s="1"/>
      <c r="N28" s="149"/>
      <c r="O28" s="149"/>
      <c r="P28" s="149"/>
      <c r="Q28" s="149"/>
      <c r="R28" s="149"/>
      <c r="S28" s="149"/>
      <c r="T28" s="149"/>
      <c r="U28" s="149"/>
      <c r="V28" s="149"/>
    </row>
    <row r="29" spans="2:22">
      <c r="B29" s="42"/>
      <c r="C29" s="3"/>
      <c r="D29" s="151" t="s">
        <v>19</v>
      </c>
      <c r="E29" s="129"/>
      <c r="F29" s="15"/>
      <c r="G29" s="15"/>
      <c r="H29" s="18"/>
      <c r="I29" s="130"/>
      <c r="J29" s="15"/>
      <c r="K29" s="15"/>
      <c r="L29" s="18"/>
      <c r="N29" s="149"/>
      <c r="O29" s="149"/>
      <c r="P29" s="149"/>
      <c r="Q29" s="149"/>
      <c r="R29" s="149"/>
      <c r="S29" s="149"/>
      <c r="T29" s="149"/>
      <c r="U29" s="149"/>
      <c r="V29" s="149"/>
    </row>
    <row r="30" spans="2:22" ht="15.6" customHeight="1">
      <c r="B30" s="42"/>
      <c r="C30" s="3"/>
      <c r="D30" s="152" t="s">
        <v>10</v>
      </c>
      <c r="E30" s="137"/>
      <c r="F30" s="24">
        <f>'Payments &amp; Fintech'!F72</f>
        <v>252</v>
      </c>
      <c r="G30" s="24">
        <f>'Payments &amp; Fintech'!G72</f>
        <v>359</v>
      </c>
      <c r="H30" s="132">
        <f>'Payments &amp; Fintech'!H72</f>
        <v>480</v>
      </c>
      <c r="I30" s="133"/>
      <c r="J30" s="24">
        <f>'Payments &amp; Fintech'!J72</f>
        <v>577</v>
      </c>
      <c r="K30" s="24">
        <f>'Payments &amp; Fintech'!K72</f>
        <v>796</v>
      </c>
      <c r="L30" s="132">
        <f>'Payments &amp; Fintech'!L72</f>
        <v>1052</v>
      </c>
      <c r="N30" s="149"/>
      <c r="O30" s="149"/>
      <c r="P30" s="149"/>
      <c r="Q30" s="149"/>
      <c r="R30" s="149"/>
      <c r="S30" s="149"/>
      <c r="T30" s="149"/>
      <c r="U30" s="149"/>
      <c r="V30" s="149"/>
    </row>
    <row r="31" spans="2:22">
      <c r="B31" s="42"/>
      <c r="C31" s="3"/>
      <c r="D31" s="153" t="s">
        <v>11</v>
      </c>
      <c r="E31" s="137"/>
      <c r="F31" s="99">
        <v>0.27</v>
      </c>
      <c r="G31" s="99">
        <f>G30/F30-1</f>
        <v>0.42460317460317465</v>
      </c>
      <c r="H31" s="135">
        <f>H30/G30-1</f>
        <v>0.3370473537604457</v>
      </c>
      <c r="I31" s="136"/>
      <c r="J31" s="99">
        <v>0.35</v>
      </c>
      <c r="K31" s="99">
        <f>K30/J30-1</f>
        <v>0.37954939341421134</v>
      </c>
      <c r="L31" s="135">
        <f>L30/K30-1</f>
        <v>0.32160804020100509</v>
      </c>
      <c r="N31" s="149"/>
      <c r="O31" s="149"/>
      <c r="P31" s="149"/>
      <c r="Q31" s="149"/>
      <c r="R31" s="149"/>
      <c r="S31" s="149"/>
      <c r="T31" s="149"/>
      <c r="U31" s="149"/>
      <c r="V31" s="149"/>
    </row>
    <row r="32" spans="2:22">
      <c r="B32" s="42"/>
      <c r="C32" s="3"/>
      <c r="D32" s="153" t="s">
        <v>12</v>
      </c>
      <c r="E32" s="137"/>
      <c r="F32" s="99">
        <f>'Payments &amp; Fintech'!F74</f>
        <v>0.28999999999999998</v>
      </c>
      <c r="G32" s="99">
        <f>'Payments &amp; Fintech'!G74</f>
        <v>0.44</v>
      </c>
      <c r="H32" s="135">
        <f>'Payments &amp; Fintech'!H74</f>
        <v>0.5533707865168539</v>
      </c>
      <c r="I32" s="136"/>
      <c r="J32" s="99">
        <f>'Payments &amp; Fintech'!J74</f>
        <v>0.36</v>
      </c>
      <c r="K32" s="99">
        <f>'Payments &amp; Fintech'!K74</f>
        <v>0.45</v>
      </c>
      <c r="L32" s="135">
        <f>'Payments &amp; Fintech'!L74</f>
        <v>0.51</v>
      </c>
      <c r="N32" s="149"/>
      <c r="O32" s="149"/>
      <c r="P32" s="149"/>
      <c r="Q32" s="149"/>
      <c r="R32" s="149"/>
      <c r="S32" s="149"/>
      <c r="T32" s="149"/>
      <c r="U32" s="149"/>
      <c r="V32" s="149"/>
    </row>
    <row r="33" spans="2:22">
      <c r="B33" s="42"/>
      <c r="C33" s="3"/>
      <c r="D33" s="152" t="s">
        <v>13</v>
      </c>
      <c r="E33" s="137"/>
      <c r="F33" s="24">
        <v>-27</v>
      </c>
      <c r="G33" s="24">
        <v>-27</v>
      </c>
      <c r="H33" s="132">
        <v>-93</v>
      </c>
      <c r="I33" s="133"/>
      <c r="J33" s="24">
        <v>-59</v>
      </c>
      <c r="K33" s="24">
        <v>-52</v>
      </c>
      <c r="L33" s="132">
        <v>-108</v>
      </c>
      <c r="N33" s="149"/>
      <c r="O33" s="149"/>
      <c r="P33" s="149"/>
      <c r="Q33" s="149"/>
      <c r="R33" s="149"/>
      <c r="S33" s="149"/>
      <c r="T33" s="149"/>
      <c r="U33" s="149"/>
      <c r="V33" s="149"/>
    </row>
    <row r="34" spans="2:22">
      <c r="B34" s="42"/>
      <c r="C34" s="3"/>
      <c r="D34" s="153" t="s">
        <v>14</v>
      </c>
      <c r="E34" s="137"/>
      <c r="F34" s="99">
        <f>F33/F30</f>
        <v>-0.10714285714285714</v>
      </c>
      <c r="G34" s="99">
        <f>G33/G30</f>
        <v>-7.5208913649025072E-2</v>
      </c>
      <c r="H34" s="135">
        <f>H33/H30</f>
        <v>-0.19375000000000001</v>
      </c>
      <c r="I34" s="136"/>
      <c r="J34" s="99">
        <f>J33/J30</f>
        <v>-0.10225303292894281</v>
      </c>
      <c r="K34" s="99">
        <f>K33/K30</f>
        <v>-6.5326633165829151E-2</v>
      </c>
      <c r="L34" s="135">
        <f>L33/L30</f>
        <v>-0.10266159695817491</v>
      </c>
      <c r="N34" s="149"/>
      <c r="O34" s="149"/>
      <c r="P34" s="149"/>
      <c r="Q34" s="149"/>
      <c r="R34" s="149"/>
      <c r="S34" s="149"/>
      <c r="T34" s="149"/>
      <c r="U34" s="149"/>
      <c r="V34" s="149"/>
    </row>
    <row r="35" spans="2:22">
      <c r="B35" s="42"/>
      <c r="C35" s="3"/>
      <c r="D35" s="152" t="s">
        <v>15</v>
      </c>
      <c r="E35" s="137"/>
      <c r="F35" s="24">
        <f>'Payments &amp; Fintech'!F75</f>
        <v>-31</v>
      </c>
      <c r="G35" s="24">
        <f>'Payments &amp; Fintech'!G75</f>
        <v>-31</v>
      </c>
      <c r="H35" s="132">
        <f>'Payments &amp; Fintech'!H75</f>
        <v>-97</v>
      </c>
      <c r="I35" s="133"/>
      <c r="J35" s="24">
        <f>'Payments &amp; Fintech'!J75</f>
        <v>-68</v>
      </c>
      <c r="K35" s="24">
        <f>'Payments &amp; Fintech'!K75</f>
        <v>-60</v>
      </c>
      <c r="L35" s="132">
        <f>'Payments &amp; Fintech'!L75</f>
        <v>-116</v>
      </c>
      <c r="N35" s="149"/>
      <c r="O35" s="149"/>
      <c r="P35" s="149"/>
      <c r="Q35" s="149"/>
      <c r="R35" s="149"/>
      <c r="S35" s="149"/>
      <c r="T35" s="149"/>
      <c r="U35" s="149"/>
      <c r="V35" s="149"/>
    </row>
    <row r="36" spans="2:22">
      <c r="B36" s="42"/>
      <c r="C36" s="3"/>
      <c r="D36" s="153" t="s">
        <v>16</v>
      </c>
      <c r="E36" s="137"/>
      <c r="F36" s="99">
        <f>F35/F30</f>
        <v>-0.12301587301587301</v>
      </c>
      <c r="G36" s="99">
        <f>G35/G30</f>
        <v>-8.6350974930362118E-2</v>
      </c>
      <c r="H36" s="135">
        <f>H35/H30</f>
        <v>-0.20208333333333334</v>
      </c>
      <c r="I36" s="136"/>
      <c r="J36" s="99">
        <f>J35/J30</f>
        <v>-0.11785095320623917</v>
      </c>
      <c r="K36" s="99">
        <f>K35/K30</f>
        <v>-7.5376884422110546E-2</v>
      </c>
      <c r="L36" s="135">
        <f>L35/L30</f>
        <v>-0.11026615969581749</v>
      </c>
      <c r="N36" s="149"/>
      <c r="O36" s="149"/>
      <c r="P36" s="149"/>
      <c r="Q36" s="149"/>
      <c r="R36" s="149"/>
      <c r="S36" s="149"/>
      <c r="T36" s="149"/>
      <c r="U36" s="149"/>
      <c r="V36" s="149"/>
    </row>
    <row r="37" spans="2:22">
      <c r="B37" s="42"/>
      <c r="C37" s="3"/>
      <c r="D37" s="151" t="s">
        <v>20</v>
      </c>
      <c r="E37" s="129"/>
      <c r="F37" s="15"/>
      <c r="G37" s="15"/>
      <c r="H37" s="18"/>
      <c r="I37" s="130"/>
      <c r="J37" s="15"/>
      <c r="K37" s="15"/>
      <c r="L37" s="18"/>
      <c r="N37" s="149"/>
      <c r="O37" s="149"/>
      <c r="P37" s="149"/>
      <c r="Q37" s="149"/>
      <c r="R37" s="149"/>
      <c r="S37" s="149"/>
      <c r="T37" s="149"/>
      <c r="U37" s="149"/>
      <c r="V37" s="149"/>
    </row>
    <row r="38" spans="2:22">
      <c r="B38" s="42"/>
      <c r="C38" s="3"/>
      <c r="D38" s="152" t="s">
        <v>10</v>
      </c>
      <c r="E38" s="137"/>
      <c r="F38" s="23">
        <f>Edtech!F47</f>
        <v>51</v>
      </c>
      <c r="G38" s="24">
        <f>Edtech!G47</f>
        <v>120</v>
      </c>
      <c r="H38" s="132">
        <f>Edtech!H47</f>
        <v>334</v>
      </c>
      <c r="I38" s="133"/>
      <c r="J38" s="23">
        <f>Edtech!J47</f>
        <v>115</v>
      </c>
      <c r="K38" s="24">
        <f>Edtech!K47</f>
        <v>425</v>
      </c>
      <c r="L38" s="132">
        <f>Edtech!L47</f>
        <v>545</v>
      </c>
      <c r="N38" s="149"/>
      <c r="O38" s="149"/>
      <c r="P38" s="149"/>
      <c r="Q38" s="149"/>
      <c r="R38" s="149"/>
      <c r="S38" s="149"/>
      <c r="T38" s="149"/>
      <c r="U38" s="149"/>
      <c r="V38" s="149"/>
    </row>
    <row r="39" spans="2:22">
      <c r="B39" s="42"/>
      <c r="C39" s="3"/>
      <c r="D39" s="153" t="s">
        <v>11</v>
      </c>
      <c r="E39" s="137"/>
      <c r="F39" s="21">
        <v>0.82</v>
      </c>
      <c r="G39" s="99">
        <f>G38/F38-1</f>
        <v>1.3529411764705883</v>
      </c>
      <c r="H39" s="135">
        <f>H38/G38-1</f>
        <v>1.7833333333333332</v>
      </c>
      <c r="I39" s="136"/>
      <c r="J39" s="21">
        <v>0.69</v>
      </c>
      <c r="K39" s="21">
        <f>K38/J38-1</f>
        <v>2.6956521739130435</v>
      </c>
      <c r="L39" s="135">
        <f>L38/K38-1</f>
        <v>0.2823529411764707</v>
      </c>
      <c r="N39" s="149"/>
      <c r="O39" s="149"/>
      <c r="P39" s="149"/>
      <c r="Q39" s="149"/>
      <c r="R39" s="149"/>
      <c r="S39" s="149"/>
      <c r="T39" s="149"/>
      <c r="U39" s="149"/>
      <c r="V39" s="149"/>
    </row>
    <row r="40" spans="2:22">
      <c r="B40" s="42"/>
      <c r="C40" s="3"/>
      <c r="D40" s="153" t="s">
        <v>12</v>
      </c>
      <c r="E40" s="137"/>
      <c r="F40" s="21">
        <f>Edtech!F49</f>
        <v>0.54</v>
      </c>
      <c r="G40" s="99">
        <f>Edtech!G49</f>
        <v>0.51</v>
      </c>
      <c r="H40" s="135">
        <f>Edtech!H49</f>
        <v>0.38</v>
      </c>
      <c r="I40" s="136"/>
      <c r="J40" s="21">
        <f>Edtech!J49</f>
        <v>0.56000000000000005</v>
      </c>
      <c r="K40" s="21">
        <f>Edtech!K49</f>
        <v>0.55038759689922478</v>
      </c>
      <c r="L40" s="135">
        <f>Edtech!L49</f>
        <v>0.18</v>
      </c>
      <c r="N40" s="149"/>
      <c r="O40" s="149"/>
      <c r="P40" s="149"/>
      <c r="Q40" s="149"/>
      <c r="R40" s="149"/>
      <c r="S40" s="149"/>
      <c r="T40" s="149"/>
      <c r="U40" s="149"/>
      <c r="V40" s="149"/>
    </row>
    <row r="41" spans="2:22">
      <c r="B41" s="42"/>
      <c r="C41" s="3"/>
      <c r="D41" s="152" t="s">
        <v>13</v>
      </c>
      <c r="E41" s="137"/>
      <c r="F41" s="23">
        <v>-11</v>
      </c>
      <c r="G41" s="24">
        <v>-42</v>
      </c>
      <c r="H41" s="132">
        <v>-167</v>
      </c>
      <c r="I41" s="133"/>
      <c r="J41" s="23">
        <v>-11</v>
      </c>
      <c r="K41" s="24">
        <v>-100</v>
      </c>
      <c r="L41" s="132">
        <v>-239</v>
      </c>
      <c r="N41" s="149"/>
      <c r="O41" s="149"/>
      <c r="P41" s="149"/>
      <c r="Q41" s="149"/>
      <c r="R41" s="149"/>
      <c r="S41" s="149"/>
      <c r="T41" s="149"/>
      <c r="U41" s="149"/>
      <c r="V41" s="149"/>
    </row>
    <row r="42" spans="2:22">
      <c r="B42" s="42"/>
      <c r="C42" s="3"/>
      <c r="D42" s="153" t="s">
        <v>14</v>
      </c>
      <c r="E42" s="137"/>
      <c r="F42" s="21">
        <f>F41/F38</f>
        <v>-0.21568627450980393</v>
      </c>
      <c r="G42" s="99">
        <f>G41/G38</f>
        <v>-0.35</v>
      </c>
      <c r="H42" s="135">
        <f>H41/H38</f>
        <v>-0.5</v>
      </c>
      <c r="I42" s="136"/>
      <c r="J42" s="21">
        <f>J41/J38</f>
        <v>-9.5652173913043481E-2</v>
      </c>
      <c r="K42" s="99">
        <f>K41/K38</f>
        <v>-0.23529411764705882</v>
      </c>
      <c r="L42" s="135">
        <f>L41/L38</f>
        <v>-0.43853211009174314</v>
      </c>
      <c r="N42" s="149"/>
      <c r="O42" s="149"/>
      <c r="P42" s="149"/>
      <c r="Q42" s="149"/>
      <c r="R42" s="149"/>
      <c r="S42" s="149"/>
      <c r="T42" s="149"/>
      <c r="U42" s="149"/>
      <c r="V42" s="149"/>
    </row>
    <row r="43" spans="2:22">
      <c r="B43" s="42"/>
      <c r="C43" s="3"/>
      <c r="D43" s="152" t="s">
        <v>15</v>
      </c>
      <c r="E43" s="137"/>
      <c r="F43" s="23">
        <f>Edtech!F50</f>
        <v>-13</v>
      </c>
      <c r="G43" s="24">
        <f>Edtech!G50</f>
        <v>-48</v>
      </c>
      <c r="H43" s="132">
        <f>Edtech!H50</f>
        <v>-178</v>
      </c>
      <c r="I43" s="133"/>
      <c r="J43" s="23">
        <f>Edtech!J50</f>
        <v>-14</v>
      </c>
      <c r="K43" s="24">
        <f>Edtech!K50</f>
        <v>-117</v>
      </c>
      <c r="L43" s="132">
        <f>Edtech!L50</f>
        <v>-258</v>
      </c>
      <c r="N43" s="149"/>
      <c r="O43" s="149"/>
      <c r="P43" s="149"/>
      <c r="Q43" s="149"/>
      <c r="R43" s="149"/>
      <c r="S43" s="149"/>
      <c r="T43" s="149"/>
      <c r="U43" s="149"/>
      <c r="V43" s="149"/>
    </row>
    <row r="44" spans="2:22">
      <c r="B44" s="42"/>
      <c r="C44" s="3"/>
      <c r="D44" s="153" t="s">
        <v>16</v>
      </c>
      <c r="E44" s="137"/>
      <c r="F44" s="21">
        <f>F43/F38</f>
        <v>-0.25490196078431371</v>
      </c>
      <c r="G44" s="99">
        <f>G43/G38</f>
        <v>-0.4</v>
      </c>
      <c r="H44" s="135">
        <f>H43/H38</f>
        <v>-0.53293413173652693</v>
      </c>
      <c r="I44" s="136"/>
      <c r="J44" s="21">
        <f>J43/J38</f>
        <v>-0.12173913043478261</v>
      </c>
      <c r="K44" s="99">
        <f>K43/K38</f>
        <v>-0.2752941176470588</v>
      </c>
      <c r="L44" s="135">
        <f>L43/L38</f>
        <v>-0.47339449541284406</v>
      </c>
      <c r="N44" s="149"/>
      <c r="O44" s="149"/>
      <c r="P44" s="149"/>
      <c r="Q44" s="149"/>
      <c r="R44" s="149"/>
      <c r="S44" s="149"/>
      <c r="T44" s="149"/>
      <c r="U44" s="149"/>
      <c r="V44" s="149"/>
    </row>
    <row r="45" spans="2:22">
      <c r="B45" s="42"/>
      <c r="C45" s="3"/>
      <c r="D45" s="151" t="s">
        <v>21</v>
      </c>
      <c r="E45" s="129"/>
      <c r="F45" s="15"/>
      <c r="G45" s="15"/>
      <c r="H45" s="18"/>
      <c r="I45" s="130"/>
      <c r="J45" s="15"/>
      <c r="K45" s="15"/>
      <c r="L45" s="18"/>
      <c r="N45" s="149"/>
      <c r="O45" s="149"/>
      <c r="P45" s="149"/>
      <c r="Q45" s="149"/>
      <c r="R45" s="149"/>
      <c r="S45" s="149"/>
      <c r="T45" s="149"/>
      <c r="U45" s="149"/>
      <c r="V45" s="149"/>
    </row>
    <row r="46" spans="2:22">
      <c r="B46" s="42"/>
      <c r="C46" s="3"/>
      <c r="D46" s="152" t="s">
        <v>10</v>
      </c>
      <c r="E46" s="137"/>
      <c r="F46" s="24">
        <f>Etail!F20</f>
        <v>965</v>
      </c>
      <c r="G46" s="24">
        <f>Etail!G20</f>
        <v>1029</v>
      </c>
      <c r="H46" s="132">
        <f>Etail!H20</f>
        <v>852</v>
      </c>
      <c r="I46" s="133"/>
      <c r="J46" s="24">
        <f>Etail!J20</f>
        <v>2250</v>
      </c>
      <c r="K46" s="24">
        <f>Etail!K20</f>
        <v>2259</v>
      </c>
      <c r="L46" s="132">
        <f>Etail!L20</f>
        <v>1953</v>
      </c>
      <c r="N46" s="149"/>
      <c r="O46" s="149"/>
      <c r="P46" s="149"/>
      <c r="Q46" s="149"/>
      <c r="R46" s="149"/>
      <c r="S46" s="149"/>
      <c r="T46" s="149"/>
      <c r="U46" s="149"/>
      <c r="V46" s="149"/>
    </row>
    <row r="47" spans="2:22">
      <c r="B47" s="42"/>
      <c r="C47" s="3"/>
      <c r="D47" s="153" t="s">
        <v>11</v>
      </c>
      <c r="E47" s="137"/>
      <c r="F47" s="99">
        <v>0.84</v>
      </c>
      <c r="G47" s="99">
        <f>G46/F46-1</f>
        <v>6.6321243523316031E-2</v>
      </c>
      <c r="H47" s="135">
        <f>H46/G46-1</f>
        <v>-0.17201166180758021</v>
      </c>
      <c r="I47" s="136"/>
      <c r="J47" s="99">
        <v>0.65</v>
      </c>
      <c r="K47" s="99">
        <f>K46/J46-1</f>
        <v>4.0000000000000036E-3</v>
      </c>
      <c r="L47" s="135">
        <f>L46/K46-1</f>
        <v>-0.13545816733067728</v>
      </c>
      <c r="N47" s="149"/>
      <c r="O47" s="149"/>
      <c r="P47" s="149"/>
      <c r="Q47" s="149"/>
      <c r="R47" s="149"/>
      <c r="S47" s="149"/>
      <c r="T47" s="149"/>
      <c r="U47" s="149"/>
      <c r="V47" s="149"/>
    </row>
    <row r="48" spans="2:22">
      <c r="B48" s="42"/>
      <c r="C48" s="3"/>
      <c r="D48" s="153" t="s">
        <v>12</v>
      </c>
      <c r="E48" s="137"/>
      <c r="F48" s="99">
        <f>Etail!F22</f>
        <v>0.7</v>
      </c>
      <c r="G48" s="99">
        <f>Etail!G22</f>
        <v>0.04</v>
      </c>
      <c r="H48" s="135">
        <f>Etail!H22</f>
        <v>-4.2759961127308066E-2</v>
      </c>
      <c r="I48" s="136"/>
      <c r="J48" s="99">
        <f>Etail!J22</f>
        <v>0.54</v>
      </c>
      <c r="K48" s="99">
        <f>Etail!K22</f>
        <v>0.03</v>
      </c>
      <c r="L48" s="135">
        <f>Etail!L22</f>
        <v>-0.04</v>
      </c>
      <c r="N48" s="149"/>
      <c r="O48" s="149"/>
      <c r="P48" s="149"/>
      <c r="Q48" s="149"/>
      <c r="R48" s="149"/>
      <c r="S48" s="149"/>
      <c r="T48" s="149"/>
      <c r="U48" s="149"/>
      <c r="V48" s="149"/>
    </row>
    <row r="49" spans="2:22">
      <c r="B49" s="42"/>
      <c r="C49" s="3"/>
      <c r="D49" s="152" t="s">
        <v>13</v>
      </c>
      <c r="E49" s="137"/>
      <c r="F49" s="24">
        <v>40</v>
      </c>
      <c r="G49" s="24">
        <v>10</v>
      </c>
      <c r="H49" s="132">
        <v>-14</v>
      </c>
      <c r="I49" s="133"/>
      <c r="J49" s="24">
        <v>102</v>
      </c>
      <c r="K49" s="24">
        <v>12</v>
      </c>
      <c r="L49" s="132">
        <v>-10</v>
      </c>
      <c r="N49" s="149"/>
      <c r="O49" s="149"/>
      <c r="P49" s="149"/>
      <c r="Q49" s="149"/>
      <c r="R49" s="149"/>
      <c r="S49" s="149"/>
      <c r="T49" s="149"/>
      <c r="U49" s="149"/>
      <c r="V49" s="149"/>
    </row>
    <row r="50" spans="2:22">
      <c r="B50" s="42"/>
      <c r="C50" s="3"/>
      <c r="D50" s="153" t="s">
        <v>14</v>
      </c>
      <c r="E50" s="137"/>
      <c r="F50" s="99">
        <f>F49/F46</f>
        <v>4.145077720207254E-2</v>
      </c>
      <c r="G50" s="99">
        <f>G49/G46</f>
        <v>9.7181729834791061E-3</v>
      </c>
      <c r="H50" s="135">
        <f>H49/H46</f>
        <v>-1.6431924882629109E-2</v>
      </c>
      <c r="I50" s="136"/>
      <c r="J50" s="99">
        <f>J49/J46</f>
        <v>4.5333333333333337E-2</v>
      </c>
      <c r="K50" s="99">
        <f>K49/K46</f>
        <v>5.3120849933598934E-3</v>
      </c>
      <c r="L50" s="135">
        <f>L49/L46</f>
        <v>-5.1203277009728623E-3</v>
      </c>
      <c r="N50" s="149"/>
      <c r="O50" s="149"/>
      <c r="P50" s="149"/>
      <c r="Q50" s="149"/>
      <c r="R50" s="149"/>
      <c r="S50" s="149"/>
      <c r="T50" s="149"/>
      <c r="U50" s="149"/>
      <c r="V50" s="149"/>
    </row>
    <row r="51" spans="2:22">
      <c r="B51" s="42"/>
      <c r="C51" s="3"/>
      <c r="D51" s="152" t="s">
        <v>15</v>
      </c>
      <c r="E51" s="137"/>
      <c r="F51" s="24">
        <f>Etail!F23</f>
        <v>24</v>
      </c>
      <c r="G51" s="24">
        <f>Etail!G23</f>
        <v>-11</v>
      </c>
      <c r="H51" s="132">
        <f>Etail!H23</f>
        <v>-38</v>
      </c>
      <c r="I51" s="133"/>
      <c r="J51" s="24">
        <f>Etail!J23</f>
        <v>68</v>
      </c>
      <c r="K51" s="24">
        <f>Etail!K23</f>
        <v>-35</v>
      </c>
      <c r="L51" s="132">
        <f>Etail!L23</f>
        <v>-63</v>
      </c>
      <c r="N51" s="149"/>
      <c r="O51" s="149"/>
      <c r="P51" s="149"/>
      <c r="Q51" s="149"/>
      <c r="R51" s="149"/>
      <c r="S51" s="149"/>
      <c r="T51" s="149"/>
      <c r="U51" s="149"/>
      <c r="V51" s="149"/>
    </row>
    <row r="52" spans="2:22">
      <c r="B52" s="42"/>
      <c r="C52" s="3"/>
      <c r="D52" s="153" t="s">
        <v>16</v>
      </c>
      <c r="E52" s="137"/>
      <c r="F52" s="99">
        <f>F51/F46</f>
        <v>2.4870466321243522E-2</v>
      </c>
      <c r="G52" s="99">
        <f>G51/G46</f>
        <v>-1.0689990281827016E-2</v>
      </c>
      <c r="H52" s="135">
        <f>H51/H46</f>
        <v>-4.4600938967136149E-2</v>
      </c>
      <c r="I52" s="136"/>
      <c r="J52" s="99">
        <f>J51/J46</f>
        <v>3.0222222222222223E-2</v>
      </c>
      <c r="K52" s="99">
        <f>K51/K46</f>
        <v>-1.5493581230633024E-2</v>
      </c>
      <c r="L52" s="135">
        <f>L51/L46</f>
        <v>-3.2258064516129031E-2</v>
      </c>
      <c r="N52" s="149"/>
      <c r="O52" s="149"/>
      <c r="P52" s="149"/>
      <c r="Q52" s="149"/>
      <c r="R52" s="149"/>
      <c r="S52" s="149"/>
      <c r="T52" s="149"/>
      <c r="U52" s="149"/>
      <c r="V52" s="149"/>
    </row>
    <row r="53" spans="2:22" ht="15">
      <c r="B53" s="42"/>
      <c r="C53" s="3"/>
      <c r="D53" s="151" t="s">
        <v>22</v>
      </c>
      <c r="E53" s="129"/>
      <c r="F53" s="15"/>
      <c r="G53" s="15"/>
      <c r="H53" s="18"/>
      <c r="I53" s="130"/>
      <c r="J53" s="15"/>
      <c r="K53" s="15"/>
      <c r="L53" s="18"/>
      <c r="N53" s="149"/>
      <c r="O53" s="149"/>
      <c r="P53" s="149"/>
      <c r="Q53" s="149"/>
      <c r="R53" s="149"/>
      <c r="S53" s="149"/>
      <c r="T53" s="149"/>
      <c r="U53" s="149"/>
      <c r="V53" s="149"/>
    </row>
    <row r="54" spans="2:22">
      <c r="B54" s="42"/>
      <c r="C54" s="3"/>
      <c r="D54" s="152" t="s">
        <v>10</v>
      </c>
      <c r="E54" s="131"/>
      <c r="F54" s="24">
        <v>102</v>
      </c>
      <c r="G54" s="24">
        <v>101</v>
      </c>
      <c r="H54" s="132">
        <v>301</v>
      </c>
      <c r="I54" s="130"/>
      <c r="J54" s="24">
        <v>203</v>
      </c>
      <c r="K54" s="24">
        <v>378</v>
      </c>
      <c r="L54" s="132">
        <v>616</v>
      </c>
      <c r="N54" s="149"/>
      <c r="O54" s="149"/>
      <c r="P54" s="149"/>
      <c r="Q54" s="149"/>
      <c r="R54" s="149"/>
      <c r="S54" s="149"/>
      <c r="T54" s="149"/>
      <c r="U54" s="149"/>
      <c r="V54" s="149"/>
    </row>
    <row r="55" spans="2:22">
      <c r="B55" s="42"/>
      <c r="C55" s="3"/>
      <c r="D55" s="153" t="s">
        <v>11</v>
      </c>
      <c r="E55" s="134"/>
      <c r="F55" s="99">
        <v>-0.13</v>
      </c>
      <c r="G55" s="99">
        <f>G54/F54-1</f>
        <v>-9.8039215686274161E-3</v>
      </c>
      <c r="H55" s="135">
        <f>H54/G54-1</f>
        <v>1.9801980198019802</v>
      </c>
      <c r="I55" s="130"/>
      <c r="J55" s="99">
        <v>-0.11</v>
      </c>
      <c r="K55" s="99">
        <f>K54/J54-1</f>
        <v>0.86206896551724133</v>
      </c>
      <c r="L55" s="135">
        <f>L54/K54-1</f>
        <v>0.62962962962962954</v>
      </c>
      <c r="N55" s="149"/>
      <c r="O55" s="149"/>
      <c r="P55" s="149"/>
      <c r="Q55" s="149"/>
      <c r="R55" s="149"/>
      <c r="S55" s="149"/>
      <c r="T55" s="149"/>
      <c r="U55" s="149"/>
      <c r="V55" s="149"/>
    </row>
    <row r="56" spans="2:22">
      <c r="B56" s="42"/>
      <c r="C56" s="3"/>
      <c r="D56" s="153" t="s">
        <v>12</v>
      </c>
      <c r="E56" s="134"/>
      <c r="F56" s="99">
        <v>0.28999999999999998</v>
      </c>
      <c r="G56" s="99">
        <v>0.82</v>
      </c>
      <c r="H56" s="135">
        <v>1.17</v>
      </c>
      <c r="I56" s="130"/>
      <c r="J56" s="99">
        <v>0.26</v>
      </c>
      <c r="K56" s="99">
        <v>1.41</v>
      </c>
      <c r="L56" s="135">
        <v>0.67</v>
      </c>
      <c r="N56" s="149"/>
      <c r="O56" s="149"/>
      <c r="P56" s="149"/>
      <c r="Q56" s="149"/>
      <c r="R56" s="149"/>
      <c r="S56" s="149"/>
      <c r="T56" s="149"/>
      <c r="U56" s="149"/>
      <c r="V56" s="149"/>
    </row>
    <row r="57" spans="2:22">
      <c r="B57" s="42"/>
      <c r="C57" s="3"/>
      <c r="D57" s="152" t="s">
        <v>13</v>
      </c>
      <c r="E57" s="131"/>
      <c r="F57" s="24">
        <v>-30</v>
      </c>
      <c r="G57" s="24">
        <v>-77</v>
      </c>
      <c r="H57" s="132">
        <v>-139</v>
      </c>
      <c r="I57" s="130"/>
      <c r="J57" s="24">
        <v>-63</v>
      </c>
      <c r="K57" s="24">
        <v>-194</v>
      </c>
      <c r="L57" s="132">
        <v>-254</v>
      </c>
      <c r="N57" s="149"/>
      <c r="O57" s="149"/>
      <c r="P57" s="149"/>
      <c r="Q57" s="149"/>
      <c r="R57" s="149"/>
      <c r="S57" s="149"/>
      <c r="T57" s="149"/>
      <c r="U57" s="149"/>
      <c r="V57" s="149"/>
    </row>
    <row r="58" spans="2:22">
      <c r="B58" s="42"/>
      <c r="C58" s="3"/>
      <c r="D58" s="153" t="s">
        <v>14</v>
      </c>
      <c r="E58" s="134"/>
      <c r="F58" s="99">
        <f>F57/F54</f>
        <v>-0.29411764705882354</v>
      </c>
      <c r="G58" s="99">
        <f>G57/G54</f>
        <v>-0.76237623762376239</v>
      </c>
      <c r="H58" s="135">
        <f>H57/H54</f>
        <v>-0.46179401993355484</v>
      </c>
      <c r="I58" s="130"/>
      <c r="J58" s="99">
        <f>J57/J54</f>
        <v>-0.31034482758620691</v>
      </c>
      <c r="K58" s="99">
        <f>K57/K54</f>
        <v>-0.51322751322751325</v>
      </c>
      <c r="L58" s="135">
        <f>L57/L54</f>
        <v>-0.41233766233766234</v>
      </c>
      <c r="N58" s="149"/>
      <c r="O58" s="149"/>
      <c r="P58" s="149"/>
      <c r="Q58" s="149"/>
      <c r="R58" s="149"/>
      <c r="S58" s="149"/>
      <c r="T58" s="149"/>
      <c r="U58" s="149"/>
      <c r="V58" s="149"/>
    </row>
    <row r="59" spans="2:22">
      <c r="B59" s="42"/>
      <c r="C59" s="3"/>
      <c r="D59" s="152" t="s">
        <v>15</v>
      </c>
      <c r="E59" s="131"/>
      <c r="F59" s="24">
        <v>-34</v>
      </c>
      <c r="G59" s="24">
        <v>-78</v>
      </c>
      <c r="H59" s="132">
        <v>-145</v>
      </c>
      <c r="I59" s="130"/>
      <c r="J59" s="24">
        <v>-69</v>
      </c>
      <c r="K59" s="24">
        <v>-200</v>
      </c>
      <c r="L59" s="132">
        <v>-267</v>
      </c>
      <c r="N59" s="149"/>
      <c r="O59" s="149"/>
      <c r="P59" s="149"/>
      <c r="Q59" s="149"/>
      <c r="R59" s="149"/>
      <c r="S59" s="149"/>
      <c r="T59" s="149"/>
      <c r="U59" s="149"/>
      <c r="V59" s="149"/>
    </row>
    <row r="60" spans="2:22">
      <c r="B60" s="42"/>
      <c r="C60" s="3"/>
      <c r="D60" s="153" t="s">
        <v>16</v>
      </c>
      <c r="E60" s="134"/>
      <c r="F60" s="99">
        <f>F59/F54</f>
        <v>-0.33333333333333331</v>
      </c>
      <c r="G60" s="99">
        <f>G59/G54</f>
        <v>-0.7722772277227723</v>
      </c>
      <c r="H60" s="135">
        <f>H59/H54</f>
        <v>-0.48172757475083056</v>
      </c>
      <c r="I60" s="130"/>
      <c r="J60" s="99">
        <f>J59/J54</f>
        <v>-0.33990147783251229</v>
      </c>
      <c r="K60" s="99">
        <f>K59/K54</f>
        <v>-0.52910052910052907</v>
      </c>
      <c r="L60" s="135">
        <f>L59/L54</f>
        <v>-0.43344155844155846</v>
      </c>
      <c r="N60" s="149"/>
      <c r="O60" s="149"/>
      <c r="P60" s="149"/>
      <c r="Q60" s="149"/>
      <c r="R60" s="149"/>
      <c r="S60" s="149"/>
      <c r="T60" s="149"/>
      <c r="U60" s="149"/>
      <c r="V60" s="149"/>
    </row>
    <row r="61" spans="2:22">
      <c r="B61" s="42"/>
      <c r="C61" s="3"/>
      <c r="D61" s="153"/>
      <c r="E61" s="134"/>
      <c r="F61" s="99"/>
      <c r="G61" s="99"/>
      <c r="H61" s="99"/>
      <c r="I61" s="130"/>
      <c r="J61" s="99"/>
      <c r="K61" s="99"/>
      <c r="L61" s="132"/>
      <c r="N61" s="149"/>
      <c r="O61" s="149"/>
      <c r="P61" s="149"/>
      <c r="Q61" s="149"/>
      <c r="R61" s="149"/>
      <c r="S61" s="149"/>
      <c r="T61" s="149"/>
      <c r="U61" s="149"/>
      <c r="V61" s="149"/>
    </row>
    <row r="62" spans="2:22">
      <c r="B62" s="42"/>
      <c r="C62" s="3"/>
      <c r="D62" s="154" t="s">
        <v>23</v>
      </c>
      <c r="E62" s="155"/>
      <c r="F62" s="156"/>
      <c r="G62" s="156"/>
      <c r="H62" s="157"/>
      <c r="I62" s="130"/>
      <c r="J62" s="156"/>
      <c r="K62" s="156"/>
      <c r="L62" s="157"/>
      <c r="N62" s="149"/>
      <c r="O62" s="149"/>
      <c r="P62" s="149"/>
      <c r="Q62" s="149"/>
      <c r="R62" s="149"/>
      <c r="S62" s="149"/>
      <c r="T62" s="149"/>
      <c r="U62" s="149"/>
      <c r="V62" s="149"/>
    </row>
    <row r="63" spans="2:22">
      <c r="B63" s="42"/>
      <c r="C63" s="3"/>
      <c r="D63" s="9" t="s">
        <v>10</v>
      </c>
      <c r="E63" s="137"/>
      <c r="F63" s="24">
        <f>F71+F79</f>
        <v>10082</v>
      </c>
      <c r="G63" s="24">
        <f>G71+G79</f>
        <v>12463</v>
      </c>
      <c r="H63" s="26">
        <f>H71+H79</f>
        <v>11309</v>
      </c>
      <c r="I63" s="130"/>
      <c r="J63" s="24">
        <f>J71+J79</f>
        <v>22526</v>
      </c>
      <c r="K63" s="24">
        <f>K71+K79</f>
        <v>25793.599999999999</v>
      </c>
      <c r="L63" s="132">
        <f>L71+L79</f>
        <v>22269</v>
      </c>
      <c r="N63" s="149"/>
      <c r="O63" s="149"/>
      <c r="P63" s="149"/>
      <c r="Q63" s="149"/>
      <c r="R63" s="149"/>
      <c r="S63" s="149"/>
      <c r="T63" s="149"/>
      <c r="U63" s="149"/>
      <c r="V63" s="149"/>
    </row>
    <row r="64" spans="2:22">
      <c r="B64" s="42"/>
      <c r="C64" s="3"/>
      <c r="D64" s="20" t="s">
        <v>11</v>
      </c>
      <c r="E64" s="137"/>
      <c r="F64" s="99">
        <v>0.26</v>
      </c>
      <c r="G64" s="99">
        <f>G63/F63-1</f>
        <v>0.23616345963102559</v>
      </c>
      <c r="H64" s="100">
        <f>H63/G63-1</f>
        <v>-9.2594078472277963E-2</v>
      </c>
      <c r="I64" s="130"/>
      <c r="J64" s="99">
        <v>0.31</v>
      </c>
      <c r="K64" s="99">
        <f>K63/J63-1</f>
        <v>0.14505904288377858</v>
      </c>
      <c r="L64" s="135">
        <f>L63/K63-1</f>
        <v>-0.1366462998573289</v>
      </c>
      <c r="N64" s="149"/>
      <c r="O64" s="149"/>
      <c r="P64" s="149"/>
      <c r="Q64" s="149"/>
      <c r="R64" s="149"/>
      <c r="S64" s="149"/>
      <c r="T64" s="149"/>
      <c r="U64" s="149"/>
      <c r="V64" s="149"/>
    </row>
    <row r="65" spans="2:22">
      <c r="B65" s="42"/>
      <c r="C65" s="3"/>
      <c r="D65" s="20" t="s">
        <v>12</v>
      </c>
      <c r="E65" s="137"/>
      <c r="F65" s="99">
        <v>0.28000000000000003</v>
      </c>
      <c r="G65" s="99">
        <v>0.23</v>
      </c>
      <c r="H65" s="100">
        <v>-1.4576776544641378E-2</v>
      </c>
      <c r="I65" s="130"/>
      <c r="J65" s="99">
        <v>0.28000000000000003</v>
      </c>
      <c r="K65" s="99">
        <v>0.16</v>
      </c>
      <c r="L65" s="135">
        <v>-0.01</v>
      </c>
      <c r="N65" s="149"/>
      <c r="O65" s="149"/>
      <c r="P65" s="149"/>
      <c r="Q65" s="149"/>
      <c r="R65" s="149"/>
      <c r="S65" s="149"/>
      <c r="T65" s="149"/>
      <c r="U65" s="149"/>
      <c r="V65" s="149"/>
    </row>
    <row r="66" spans="2:22">
      <c r="B66" s="42"/>
      <c r="C66" s="3"/>
      <c r="D66" s="9" t="s">
        <v>13</v>
      </c>
      <c r="E66" s="137"/>
      <c r="F66" s="24">
        <f>F74+F82</f>
        <v>3464</v>
      </c>
      <c r="G66" s="24">
        <f>G74+G82</f>
        <v>4012</v>
      </c>
      <c r="H66" s="26">
        <f>H74+H82</f>
        <v>3142</v>
      </c>
      <c r="I66" s="130"/>
      <c r="J66" s="24">
        <f>J74+J82</f>
        <v>7229</v>
      </c>
      <c r="K66" s="24">
        <f>K74+K82</f>
        <v>7623</v>
      </c>
      <c r="L66" s="132">
        <f>L74+L82</f>
        <v>6295</v>
      </c>
      <c r="N66" s="149"/>
      <c r="O66" s="149"/>
      <c r="P66" s="149"/>
      <c r="Q66" s="149"/>
      <c r="R66" s="149"/>
      <c r="S66" s="149"/>
      <c r="T66" s="149"/>
      <c r="U66" s="149"/>
      <c r="V66" s="149"/>
    </row>
    <row r="67" spans="2:22">
      <c r="B67" s="42"/>
      <c r="C67" s="3"/>
      <c r="D67" s="20" t="s">
        <v>14</v>
      </c>
      <c r="E67" s="137"/>
      <c r="F67" s="99">
        <f>F66/F63</f>
        <v>0.34358262249553662</v>
      </c>
      <c r="G67" s="99">
        <f>G66/G63</f>
        <v>0.32191286207173231</v>
      </c>
      <c r="H67" s="100">
        <f>H66/H63</f>
        <v>0.27783181536829077</v>
      </c>
      <c r="I67" s="130"/>
      <c r="J67" s="99">
        <f>J66/J63</f>
        <v>0.32091805025304093</v>
      </c>
      <c r="K67" s="99">
        <f>K66/K63</f>
        <v>0.29553842813721237</v>
      </c>
      <c r="L67" s="135">
        <f>L66/L63</f>
        <v>0.28267995868696394</v>
      </c>
      <c r="N67" s="149"/>
      <c r="O67" s="149"/>
      <c r="P67" s="149"/>
      <c r="Q67" s="149"/>
      <c r="R67" s="149"/>
      <c r="S67" s="149"/>
      <c r="T67" s="149"/>
      <c r="U67" s="149"/>
      <c r="V67" s="149"/>
    </row>
    <row r="68" spans="2:22">
      <c r="B68" s="42"/>
      <c r="C68" s="3"/>
      <c r="D68" s="9" t="s">
        <v>15</v>
      </c>
      <c r="E68" s="137"/>
      <c r="F68" s="24">
        <f>F76+F84</f>
        <v>2983</v>
      </c>
      <c r="G68" s="24">
        <f>G76+G84</f>
        <v>3385</v>
      </c>
      <c r="H68" s="26">
        <f>H76+H84</f>
        <v>2497</v>
      </c>
      <c r="I68" s="130"/>
      <c r="J68" s="24">
        <f>J76+J84</f>
        <v>6154</v>
      </c>
      <c r="K68" s="24">
        <f>K76+K84</f>
        <v>6319</v>
      </c>
      <c r="L68" s="132">
        <f>L76+L84</f>
        <v>5085</v>
      </c>
      <c r="N68" s="149"/>
      <c r="O68" s="149"/>
      <c r="P68" s="149"/>
      <c r="Q68" s="149"/>
      <c r="R68" s="149"/>
      <c r="S68" s="149"/>
      <c r="T68" s="149"/>
      <c r="U68" s="149"/>
      <c r="V68" s="149"/>
    </row>
    <row r="69" spans="2:22">
      <c r="B69" s="42"/>
      <c r="C69" s="3"/>
      <c r="D69" s="20" t="s">
        <v>16</v>
      </c>
      <c r="E69" s="137"/>
      <c r="F69" s="99">
        <f>F68/F63</f>
        <v>0.29587383455663557</v>
      </c>
      <c r="G69" s="99">
        <f>G68/G63</f>
        <v>0.27160394768514806</v>
      </c>
      <c r="H69" s="100">
        <f>H68/H63</f>
        <v>0.22079759483597136</v>
      </c>
      <c r="I69" s="130"/>
      <c r="J69" s="99">
        <f>J68/J63</f>
        <v>0.27319541862736396</v>
      </c>
      <c r="K69" s="99">
        <f>K68/K63</f>
        <v>0.24498325165932636</v>
      </c>
      <c r="L69" s="135">
        <f>L68/L63</f>
        <v>0.22834433517445776</v>
      </c>
      <c r="N69" s="149"/>
      <c r="O69" s="149"/>
      <c r="P69" s="149"/>
      <c r="Q69" s="149"/>
      <c r="R69" s="149"/>
      <c r="S69" s="149"/>
      <c r="T69" s="149"/>
      <c r="U69" s="149"/>
      <c r="V69" s="149"/>
    </row>
    <row r="70" spans="2:22">
      <c r="B70" s="42"/>
      <c r="C70" s="37" t="s">
        <v>24</v>
      </c>
      <c r="D70" s="151" t="s">
        <v>25</v>
      </c>
      <c r="E70" s="129"/>
      <c r="F70" s="15"/>
      <c r="G70" s="15"/>
      <c r="H70" s="18"/>
      <c r="I70" s="130"/>
      <c r="J70" s="15"/>
      <c r="K70" s="15"/>
      <c r="L70" s="18"/>
      <c r="N70" s="149"/>
      <c r="O70" s="149"/>
      <c r="P70" s="149"/>
      <c r="Q70" s="149"/>
      <c r="R70" s="149"/>
      <c r="S70" s="149"/>
      <c r="T70" s="149"/>
      <c r="U70" s="149"/>
      <c r="V70" s="149"/>
    </row>
    <row r="71" spans="2:22">
      <c r="B71" s="42"/>
      <c r="C71" s="3"/>
      <c r="D71" s="152" t="s">
        <v>10</v>
      </c>
      <c r="E71" s="131"/>
      <c r="F71" s="24">
        <v>9912</v>
      </c>
      <c r="G71" s="24">
        <v>12250</v>
      </c>
      <c r="H71" s="26">
        <v>11309</v>
      </c>
      <c r="I71" s="130"/>
      <c r="J71" s="24">
        <v>22155</v>
      </c>
      <c r="K71" s="24">
        <v>25261</v>
      </c>
      <c r="L71" s="132">
        <v>22269</v>
      </c>
      <c r="N71" s="149"/>
      <c r="O71" s="149"/>
      <c r="P71" s="149"/>
      <c r="Q71" s="149"/>
      <c r="R71" s="149"/>
      <c r="S71" s="149"/>
      <c r="T71" s="149"/>
      <c r="U71" s="149"/>
      <c r="V71" s="149"/>
    </row>
    <row r="72" spans="2:22">
      <c r="B72" s="42"/>
      <c r="C72" s="3"/>
      <c r="D72" s="153" t="s">
        <v>11</v>
      </c>
      <c r="E72" s="134"/>
      <c r="F72" s="99">
        <v>0.27</v>
      </c>
      <c r="G72" s="99">
        <f>G71/F71-1</f>
        <v>0.23587570621468923</v>
      </c>
      <c r="H72" s="100">
        <f>H71/G71-1</f>
        <v>-7.6816326530612211E-2</v>
      </c>
      <c r="I72" s="130"/>
      <c r="J72" s="99">
        <v>0.32</v>
      </c>
      <c r="K72" s="99">
        <f>K71/J71-1</f>
        <v>0.14019408711351833</v>
      </c>
      <c r="L72" s="135">
        <f>L71/K71-1</f>
        <v>-0.11844345037805315</v>
      </c>
      <c r="N72" s="149"/>
      <c r="O72" s="149"/>
      <c r="P72" s="149"/>
      <c r="Q72" s="149"/>
      <c r="R72" s="149"/>
      <c r="S72" s="149"/>
      <c r="T72" s="149"/>
      <c r="U72" s="149"/>
      <c r="V72" s="149"/>
    </row>
    <row r="73" spans="2:22">
      <c r="B73" s="42"/>
      <c r="C73" s="3"/>
      <c r="D73" s="153" t="s">
        <v>12</v>
      </c>
      <c r="E73" s="134"/>
      <c r="F73" s="99">
        <v>0.28000000000000003</v>
      </c>
      <c r="G73" s="99">
        <v>0.23</v>
      </c>
      <c r="H73" s="100">
        <v>-1.4576776544641378E-2</v>
      </c>
      <c r="I73" s="130"/>
      <c r="J73" s="99">
        <v>0.28000000000000003</v>
      </c>
      <c r="K73" s="99">
        <v>0.16</v>
      </c>
      <c r="L73" s="135">
        <v>-0.01</v>
      </c>
      <c r="N73" s="149"/>
      <c r="O73" s="149"/>
      <c r="P73" s="149"/>
      <c r="Q73" s="149"/>
      <c r="R73" s="149"/>
      <c r="S73" s="149"/>
      <c r="T73" s="149"/>
      <c r="U73" s="149"/>
      <c r="V73" s="149"/>
    </row>
    <row r="74" spans="2:22">
      <c r="B74" s="42"/>
      <c r="C74" s="3"/>
      <c r="D74" s="152" t="s">
        <v>13</v>
      </c>
      <c r="E74" s="131"/>
      <c r="F74" s="24">
        <v>3426</v>
      </c>
      <c r="G74" s="24">
        <v>3969</v>
      </c>
      <c r="H74" s="26">
        <v>3142</v>
      </c>
      <c r="I74" s="130"/>
      <c r="J74" s="24">
        <v>7151</v>
      </c>
      <c r="K74" s="24">
        <v>7502</v>
      </c>
      <c r="L74" s="132">
        <v>6295</v>
      </c>
      <c r="N74" s="149"/>
      <c r="O74" s="149"/>
      <c r="P74" s="149"/>
      <c r="Q74" s="149"/>
      <c r="R74" s="149"/>
      <c r="S74" s="149"/>
      <c r="T74" s="149"/>
      <c r="U74" s="149"/>
      <c r="V74" s="149"/>
    </row>
    <row r="75" spans="2:22">
      <c r="B75" s="42"/>
      <c r="C75" s="3"/>
      <c r="D75" s="153" t="s">
        <v>14</v>
      </c>
      <c r="E75" s="134"/>
      <c r="F75" s="99">
        <f>F74/F71</f>
        <v>0.34564164648910412</v>
      </c>
      <c r="G75" s="99">
        <f>G74/G71</f>
        <v>0.32400000000000001</v>
      </c>
      <c r="H75" s="100">
        <f>H74/H71</f>
        <v>0.27783181536829077</v>
      </c>
      <c r="I75" s="130"/>
      <c r="J75" s="99">
        <f>J74/J71</f>
        <v>0.32277138343489054</v>
      </c>
      <c r="K75" s="99">
        <f>K74/K71</f>
        <v>0.29697953366850083</v>
      </c>
      <c r="L75" s="135">
        <f>L74/L71</f>
        <v>0.28267995868696394</v>
      </c>
      <c r="N75" s="149"/>
      <c r="O75" s="149"/>
      <c r="P75" s="149"/>
      <c r="Q75" s="149"/>
      <c r="R75" s="149"/>
      <c r="S75" s="149"/>
      <c r="T75" s="149"/>
      <c r="U75" s="149"/>
      <c r="V75" s="149"/>
    </row>
    <row r="76" spans="2:22">
      <c r="B76" s="42"/>
      <c r="C76" s="3"/>
      <c r="D76" s="152" t="s">
        <v>15</v>
      </c>
      <c r="E76" s="131"/>
      <c r="F76" s="24">
        <v>2968</v>
      </c>
      <c r="G76" s="24">
        <v>3373</v>
      </c>
      <c r="H76" s="26">
        <v>2497</v>
      </c>
      <c r="I76" s="130"/>
      <c r="J76" s="24">
        <v>6126</v>
      </c>
      <c r="K76" s="24">
        <v>6273</v>
      </c>
      <c r="L76" s="132">
        <v>5085</v>
      </c>
      <c r="N76" s="149"/>
      <c r="O76" s="149"/>
      <c r="P76" s="149"/>
      <c r="Q76" s="149"/>
      <c r="R76" s="149"/>
      <c r="S76" s="149"/>
      <c r="T76" s="149"/>
      <c r="U76" s="149"/>
      <c r="V76" s="149"/>
    </row>
    <row r="77" spans="2:22">
      <c r="B77" s="42"/>
      <c r="C77" s="3"/>
      <c r="D77" s="153" t="s">
        <v>16</v>
      </c>
      <c r="E77" s="134"/>
      <c r="F77" s="99">
        <f>F76/F71</f>
        <v>0.29943502824858759</v>
      </c>
      <c r="G77" s="99">
        <f>G76/G71</f>
        <v>0.2753469387755102</v>
      </c>
      <c r="H77" s="100">
        <f>H76/H71</f>
        <v>0.22079759483597136</v>
      </c>
      <c r="I77" s="130"/>
      <c r="J77" s="99">
        <f>J76/J71</f>
        <v>0.27650643195666891</v>
      </c>
      <c r="K77" s="99">
        <f>K76/K71</f>
        <v>0.24832746130398639</v>
      </c>
      <c r="L77" s="135">
        <f>L76/L71</f>
        <v>0.22834433517445776</v>
      </c>
      <c r="N77" s="149"/>
      <c r="O77" s="149"/>
      <c r="P77" s="149"/>
      <c r="Q77" s="149"/>
      <c r="R77" s="149"/>
      <c r="S77" s="149"/>
      <c r="T77" s="149"/>
      <c r="U77" s="149"/>
      <c r="V77" s="149"/>
    </row>
    <row r="78" spans="2:22" ht="15">
      <c r="B78" s="42"/>
      <c r="C78" s="37" t="s">
        <v>24</v>
      </c>
      <c r="D78" s="151" t="s">
        <v>26</v>
      </c>
      <c r="E78" s="129"/>
      <c r="F78" s="15"/>
      <c r="G78" s="15"/>
      <c r="H78" s="18"/>
      <c r="I78" s="130"/>
      <c r="J78" s="15"/>
      <c r="K78" s="15"/>
      <c r="L78" s="18"/>
      <c r="N78" s="149"/>
      <c r="O78" s="149"/>
      <c r="P78" s="149"/>
      <c r="Q78" s="149"/>
      <c r="R78" s="149"/>
      <c r="S78" s="149"/>
      <c r="T78" s="149"/>
      <c r="U78" s="149"/>
      <c r="V78" s="149"/>
    </row>
    <row r="79" spans="2:22">
      <c r="B79" s="42"/>
      <c r="C79" s="3"/>
      <c r="D79" s="152" t="s">
        <v>10</v>
      </c>
      <c r="E79" s="137"/>
      <c r="F79" s="24">
        <v>170</v>
      </c>
      <c r="G79" s="24">
        <v>213</v>
      </c>
      <c r="H79" s="23">
        <v>0</v>
      </c>
      <c r="I79" s="130"/>
      <c r="J79" s="24">
        <v>371</v>
      </c>
      <c r="K79" s="24">
        <v>532.6</v>
      </c>
      <c r="L79" s="225">
        <v>0</v>
      </c>
      <c r="N79" s="149"/>
      <c r="O79" s="149"/>
      <c r="P79" s="149"/>
      <c r="Q79" s="149"/>
      <c r="R79" s="149"/>
      <c r="S79" s="149"/>
      <c r="T79" s="149"/>
      <c r="U79" s="149"/>
      <c r="V79" s="149"/>
    </row>
    <row r="80" spans="2:22">
      <c r="B80" s="42"/>
      <c r="C80" s="3"/>
      <c r="D80" s="153" t="s">
        <v>11</v>
      </c>
      <c r="E80" s="137"/>
      <c r="F80" s="99">
        <v>-0.22</v>
      </c>
      <c r="G80" s="99">
        <f>G79/F79-1</f>
        <v>0.25294117647058822</v>
      </c>
      <c r="H80" s="21" t="s">
        <v>27</v>
      </c>
      <c r="I80" s="130"/>
      <c r="J80" s="99">
        <v>-0.1</v>
      </c>
      <c r="K80" s="99">
        <f>K79/J79-1</f>
        <v>0.43557951482479784</v>
      </c>
      <c r="L80" s="138" t="s">
        <v>27</v>
      </c>
      <c r="N80" s="149"/>
      <c r="O80" s="149"/>
      <c r="P80" s="149"/>
      <c r="Q80" s="149"/>
      <c r="R80" s="149"/>
      <c r="S80" s="149"/>
      <c r="T80" s="149"/>
      <c r="U80" s="149"/>
      <c r="V80" s="149"/>
    </row>
    <row r="81" spans="2:22">
      <c r="B81" s="42"/>
      <c r="C81" s="3"/>
      <c r="D81" s="153" t="s">
        <v>12</v>
      </c>
      <c r="E81" s="139"/>
      <c r="F81" s="99">
        <v>0.2</v>
      </c>
      <c r="G81" s="99">
        <v>0.28000000000000003</v>
      </c>
      <c r="H81" s="21" t="s">
        <v>27</v>
      </c>
      <c r="I81" s="130"/>
      <c r="J81" s="99">
        <v>0.21</v>
      </c>
      <c r="K81" s="99">
        <v>0.25</v>
      </c>
      <c r="L81" s="138" t="s">
        <v>27</v>
      </c>
      <c r="N81" s="149"/>
      <c r="O81" s="149"/>
      <c r="P81" s="149"/>
      <c r="Q81" s="149"/>
      <c r="R81" s="149"/>
      <c r="S81" s="149"/>
      <c r="T81" s="149"/>
      <c r="U81" s="149"/>
      <c r="V81" s="149"/>
    </row>
    <row r="82" spans="2:22">
      <c r="B82" s="42"/>
      <c r="C82" s="3"/>
      <c r="D82" s="152" t="s">
        <v>13</v>
      </c>
      <c r="E82" s="139"/>
      <c r="F82" s="24">
        <v>38</v>
      </c>
      <c r="G82" s="24">
        <v>43</v>
      </c>
      <c r="H82" s="23">
        <v>0</v>
      </c>
      <c r="I82" s="130"/>
      <c r="J82" s="24">
        <v>78</v>
      </c>
      <c r="K82" s="24">
        <v>121</v>
      </c>
      <c r="L82" s="225">
        <v>0</v>
      </c>
      <c r="N82" s="149"/>
      <c r="O82" s="149"/>
      <c r="P82" s="149"/>
      <c r="Q82" s="149"/>
      <c r="R82" s="149"/>
      <c r="S82" s="149"/>
      <c r="T82" s="149"/>
      <c r="U82" s="149"/>
      <c r="V82" s="149"/>
    </row>
    <row r="83" spans="2:22">
      <c r="B83" s="42"/>
      <c r="C83" s="3"/>
      <c r="D83" s="153" t="s">
        <v>14</v>
      </c>
      <c r="E83" s="139"/>
      <c r="F83" s="99">
        <f>F82/F79</f>
        <v>0.22352941176470589</v>
      </c>
      <c r="G83" s="99">
        <f>G82/G79</f>
        <v>0.20187793427230047</v>
      </c>
      <c r="H83" s="21" t="s">
        <v>27</v>
      </c>
      <c r="I83" s="130"/>
      <c r="J83" s="99">
        <f>J82/J79</f>
        <v>0.21024258760107817</v>
      </c>
      <c r="K83" s="99">
        <f>K82/K79</f>
        <v>0.22718738265114533</v>
      </c>
      <c r="L83" s="138" t="s">
        <v>27</v>
      </c>
      <c r="N83" s="149"/>
      <c r="O83" s="149"/>
      <c r="P83" s="149"/>
      <c r="Q83" s="149"/>
      <c r="R83" s="149"/>
      <c r="S83" s="149"/>
      <c r="T83" s="149"/>
      <c r="U83" s="149"/>
      <c r="V83" s="149"/>
    </row>
    <row r="84" spans="2:22">
      <c r="B84" s="42"/>
      <c r="C84" s="3"/>
      <c r="D84" s="152" t="s">
        <v>15</v>
      </c>
      <c r="E84" s="137"/>
      <c r="F84" s="24">
        <v>15</v>
      </c>
      <c r="G84" s="24">
        <v>12</v>
      </c>
      <c r="H84" s="23">
        <v>0</v>
      </c>
      <c r="I84" s="130"/>
      <c r="J84" s="24">
        <v>28</v>
      </c>
      <c r="K84" s="24">
        <v>46</v>
      </c>
      <c r="L84" s="225">
        <v>0</v>
      </c>
      <c r="N84" s="149"/>
      <c r="O84" s="149"/>
      <c r="P84" s="149"/>
      <c r="Q84" s="149"/>
      <c r="R84" s="149"/>
      <c r="S84" s="149"/>
      <c r="T84" s="149"/>
      <c r="U84" s="149"/>
      <c r="V84" s="149"/>
    </row>
    <row r="85" spans="2:22">
      <c r="B85" s="42"/>
      <c r="C85" s="3"/>
      <c r="D85" s="153" t="s">
        <v>16</v>
      </c>
      <c r="E85" s="139"/>
      <c r="F85" s="99">
        <f>F84/F79</f>
        <v>8.8235294117647065E-2</v>
      </c>
      <c r="G85" s="99">
        <f>G84/G79</f>
        <v>5.6338028169014086E-2</v>
      </c>
      <c r="H85" s="21" t="s">
        <v>27</v>
      </c>
      <c r="I85" s="130"/>
      <c r="J85" s="99">
        <f>J84/J79</f>
        <v>7.5471698113207544E-2</v>
      </c>
      <c r="K85" s="99">
        <f>K84/K79</f>
        <v>8.6368757040931277E-2</v>
      </c>
      <c r="L85" s="138" t="s">
        <v>27</v>
      </c>
      <c r="N85" s="149"/>
      <c r="O85" s="149"/>
      <c r="P85" s="149"/>
      <c r="Q85" s="149"/>
      <c r="R85" s="149"/>
      <c r="S85" s="149"/>
      <c r="T85" s="149"/>
      <c r="U85" s="149"/>
      <c r="V85" s="149"/>
    </row>
    <row r="86" spans="2:22">
      <c r="B86" s="42"/>
      <c r="C86" s="3"/>
      <c r="D86" s="153"/>
      <c r="E86" s="139"/>
      <c r="F86" s="99"/>
      <c r="G86" s="99"/>
      <c r="H86" s="21"/>
      <c r="I86" s="130"/>
      <c r="J86" s="99"/>
      <c r="K86" s="99"/>
      <c r="L86" s="132"/>
      <c r="N86" s="149"/>
      <c r="O86" s="149"/>
      <c r="P86" s="149"/>
      <c r="Q86" s="149"/>
      <c r="R86" s="149"/>
      <c r="S86" s="149"/>
      <c r="T86" s="149"/>
      <c r="U86" s="149"/>
      <c r="V86" s="149"/>
    </row>
    <row r="87" spans="2:22">
      <c r="B87" s="42"/>
      <c r="C87" s="3"/>
      <c r="D87" s="140" t="s">
        <v>28</v>
      </c>
      <c r="E87" s="141"/>
      <c r="F87" s="142"/>
      <c r="G87" s="142"/>
      <c r="H87" s="143"/>
      <c r="I87" s="130"/>
      <c r="J87" s="142"/>
      <c r="K87" s="142"/>
      <c r="L87" s="143"/>
      <c r="N87" s="149"/>
      <c r="O87" s="149"/>
      <c r="P87" s="149"/>
      <c r="Q87" s="149"/>
      <c r="R87" s="149"/>
      <c r="S87" s="149"/>
      <c r="T87" s="149"/>
      <c r="U87" s="149"/>
      <c r="V87" s="149"/>
    </row>
    <row r="88" spans="2:22">
      <c r="B88" s="42"/>
      <c r="C88" s="3"/>
      <c r="D88" s="9" t="s">
        <v>10</v>
      </c>
      <c r="E88" s="144"/>
      <c r="F88" s="24">
        <f>'Prosus (Consolidated)'!F63</f>
        <v>0</v>
      </c>
      <c r="G88" s="24">
        <f>'Prosus (Consolidated)'!G63</f>
        <v>0</v>
      </c>
      <c r="H88" s="26">
        <f>'Prosus (Consolidated)'!H63</f>
        <v>0</v>
      </c>
      <c r="I88" s="130"/>
      <c r="J88" s="24">
        <f>'Prosus (Consolidated)'!J63</f>
        <v>0</v>
      </c>
      <c r="K88" s="24">
        <f>'Prosus (Consolidated)'!K63</f>
        <v>0</v>
      </c>
      <c r="L88" s="26">
        <f>'Prosus (Consolidated)'!L63</f>
        <v>0</v>
      </c>
      <c r="N88" s="149"/>
      <c r="O88" s="149"/>
      <c r="P88" s="149"/>
      <c r="Q88" s="149"/>
      <c r="R88" s="149"/>
      <c r="S88" s="149"/>
      <c r="T88" s="149"/>
      <c r="U88" s="149"/>
      <c r="V88" s="149"/>
    </row>
    <row r="89" spans="2:22">
      <c r="B89" s="42"/>
      <c r="C89" s="3"/>
      <c r="D89" s="9" t="s">
        <v>13</v>
      </c>
      <c r="E89" s="131"/>
      <c r="F89" s="24">
        <f>'Prosus (Consolidated)'!F64</f>
        <v>-36</v>
      </c>
      <c r="G89" s="24">
        <f>'Prosus (Consolidated)'!G64</f>
        <v>-75</v>
      </c>
      <c r="H89" s="26">
        <f>'Prosus (Consolidated)'!H64</f>
        <v>-78</v>
      </c>
      <c r="I89" s="130"/>
      <c r="J89" s="24">
        <f>'Prosus (Consolidated)'!J64</f>
        <v>-104</v>
      </c>
      <c r="K89" s="24">
        <f>'Prosus (Consolidated)'!K64</f>
        <v>-160</v>
      </c>
      <c r="L89" s="26">
        <f>'Prosus (Consolidated)'!L64</f>
        <v>-166</v>
      </c>
      <c r="N89" s="149"/>
      <c r="O89" s="149"/>
      <c r="P89" s="149"/>
      <c r="Q89" s="149"/>
      <c r="R89" s="149"/>
      <c r="S89" s="149"/>
      <c r="T89" s="149"/>
      <c r="U89" s="149"/>
      <c r="V89" s="149"/>
    </row>
    <row r="90" spans="2:22">
      <c r="B90" s="42"/>
      <c r="C90" s="3"/>
      <c r="D90" s="9" t="s">
        <v>15</v>
      </c>
      <c r="E90" s="131"/>
      <c r="F90" s="24">
        <f>'Prosus (Consolidated)'!F65</f>
        <v>-40</v>
      </c>
      <c r="G90" s="24">
        <f>'Prosus (Consolidated)'!G65</f>
        <v>-78</v>
      </c>
      <c r="H90" s="26">
        <f>'Prosus (Consolidated)'!H65</f>
        <v>-81</v>
      </c>
      <c r="I90" s="130"/>
      <c r="J90" s="24">
        <f>'Prosus (Consolidated)'!J65</f>
        <v>-110</v>
      </c>
      <c r="K90" s="24">
        <f>'Prosus (Consolidated)'!K65</f>
        <v>-167</v>
      </c>
      <c r="L90" s="26">
        <f>'Prosus (Consolidated)'!L65</f>
        <v>-173</v>
      </c>
      <c r="N90" s="149"/>
      <c r="O90" s="149"/>
      <c r="P90" s="149"/>
      <c r="Q90" s="149"/>
      <c r="R90" s="149"/>
      <c r="S90" s="149"/>
      <c r="T90" s="149"/>
      <c r="U90" s="149"/>
      <c r="V90" s="149"/>
    </row>
    <row r="91" spans="2:22">
      <c r="B91" s="42"/>
      <c r="C91" s="3"/>
      <c r="D91" s="9"/>
      <c r="E91" s="131"/>
      <c r="F91" s="24"/>
      <c r="G91" s="24"/>
      <c r="H91" s="26"/>
      <c r="I91" s="130"/>
      <c r="J91" s="24"/>
      <c r="K91" s="24"/>
      <c r="L91" s="26"/>
      <c r="N91" s="149"/>
      <c r="O91" s="149"/>
      <c r="P91" s="149"/>
      <c r="Q91" s="149"/>
      <c r="R91" s="149"/>
      <c r="S91" s="149"/>
      <c r="T91" s="149"/>
      <c r="U91" s="149"/>
      <c r="V91" s="149"/>
    </row>
    <row r="92" spans="2:22">
      <c r="B92" s="42"/>
      <c r="C92" s="3"/>
      <c r="D92" s="154" t="s">
        <v>29</v>
      </c>
      <c r="E92" s="155"/>
      <c r="F92" s="156"/>
      <c r="G92" s="156"/>
      <c r="H92" s="157"/>
      <c r="I92" s="130"/>
      <c r="J92" s="156"/>
      <c r="K92" s="156"/>
      <c r="L92" s="157"/>
      <c r="N92" s="149"/>
      <c r="O92" s="149"/>
      <c r="P92" s="149"/>
      <c r="Q92" s="149"/>
      <c r="R92" s="149"/>
      <c r="S92" s="149"/>
      <c r="T92" s="149"/>
      <c r="U92" s="149"/>
      <c r="V92" s="149"/>
    </row>
    <row r="93" spans="2:22">
      <c r="B93" s="42"/>
      <c r="C93" s="3"/>
      <c r="D93" s="9" t="s">
        <v>10</v>
      </c>
      <c r="E93" s="131"/>
      <c r="F93" s="24">
        <f>F63+F6+F88</f>
        <v>12304</v>
      </c>
      <c r="G93" s="24">
        <f>G63+G6+G88</f>
        <v>15703</v>
      </c>
      <c r="H93" s="26">
        <f>H63+H6+H88</f>
        <v>15540</v>
      </c>
      <c r="I93" s="130"/>
      <c r="J93" s="24">
        <f>J63+J6+J88</f>
        <v>27714</v>
      </c>
      <c r="K93" s="24">
        <f>K63+K6+K88</f>
        <v>33366.6</v>
      </c>
      <c r="L93" s="26">
        <f>L63+L6+L88</f>
        <v>31360</v>
      </c>
      <c r="N93" s="149"/>
      <c r="O93" s="149"/>
      <c r="P93" s="149"/>
      <c r="Q93" s="149"/>
      <c r="R93" s="149"/>
      <c r="S93" s="149"/>
      <c r="T93" s="149"/>
      <c r="U93" s="149"/>
      <c r="V93" s="149"/>
    </row>
    <row r="94" spans="2:22">
      <c r="B94" s="42"/>
      <c r="C94" s="3"/>
      <c r="D94" s="20" t="s">
        <v>11</v>
      </c>
      <c r="E94" s="134"/>
      <c r="F94" s="99">
        <v>0.28000000000000003</v>
      </c>
      <c r="G94" s="99">
        <f>G93/F93-1</f>
        <v>0.27625162548764637</v>
      </c>
      <c r="H94" s="100">
        <f>H93/G93-1</f>
        <v>-1.0380182130803051E-2</v>
      </c>
      <c r="I94" s="130"/>
      <c r="J94" s="99">
        <v>0.34</v>
      </c>
      <c r="K94" s="99">
        <f>K93/J93-1</f>
        <v>0.203961896514397</v>
      </c>
      <c r="L94" s="100">
        <f>L93/K93-1</f>
        <v>-6.0137982293670844E-2</v>
      </c>
      <c r="N94" s="149"/>
      <c r="O94" s="149"/>
      <c r="P94" s="149"/>
      <c r="Q94" s="149"/>
      <c r="R94" s="149"/>
      <c r="S94" s="149"/>
      <c r="T94" s="149"/>
      <c r="U94" s="149"/>
      <c r="V94" s="149"/>
    </row>
    <row r="95" spans="2:22">
      <c r="B95" s="42"/>
      <c r="C95" s="3"/>
      <c r="D95" s="20" t="s">
        <v>12</v>
      </c>
      <c r="E95" s="134"/>
      <c r="F95" s="99">
        <v>0.33</v>
      </c>
      <c r="G95" s="99">
        <v>0.25</v>
      </c>
      <c r="H95" s="100">
        <v>0.06</v>
      </c>
      <c r="I95" s="130"/>
      <c r="J95" s="99">
        <v>0.33</v>
      </c>
      <c r="K95" s="99">
        <v>0.2</v>
      </c>
      <c r="L95" s="100">
        <v>0.06</v>
      </c>
      <c r="N95" s="149"/>
      <c r="O95" s="149"/>
      <c r="P95" s="149"/>
      <c r="Q95" s="149"/>
      <c r="R95" s="149"/>
      <c r="S95" s="149"/>
      <c r="T95" s="149"/>
      <c r="U95" s="149"/>
      <c r="V95" s="149"/>
    </row>
    <row r="96" spans="2:22">
      <c r="B96" s="42"/>
      <c r="C96" s="3"/>
      <c r="D96" s="9" t="s">
        <v>13</v>
      </c>
      <c r="E96" s="131"/>
      <c r="F96" s="24">
        <f>F66+F9+F89</f>
        <v>3261</v>
      </c>
      <c r="G96" s="24">
        <f>G66+G9+G89</f>
        <v>3582</v>
      </c>
      <c r="H96" s="26">
        <f>H66+H9+H89</f>
        <v>2367</v>
      </c>
      <c r="I96" s="130"/>
      <c r="J96" s="24">
        <f>J66+J9+J89</f>
        <v>6808</v>
      </c>
      <c r="K96" s="24">
        <f>K66+K9+K89</f>
        <v>6542</v>
      </c>
      <c r="L96" s="26">
        <f>L66+L9+L89</f>
        <v>5061</v>
      </c>
      <c r="N96" s="149"/>
      <c r="O96" s="149"/>
      <c r="P96" s="149"/>
      <c r="Q96" s="149"/>
      <c r="R96" s="149"/>
      <c r="S96" s="149"/>
      <c r="T96" s="149"/>
      <c r="U96" s="149"/>
      <c r="V96" s="149"/>
    </row>
    <row r="97" spans="2:24">
      <c r="B97" s="42"/>
      <c r="C97" s="3"/>
      <c r="D97" s="20" t="s">
        <v>14</v>
      </c>
      <c r="E97" s="134"/>
      <c r="F97" s="99">
        <f>F96/F93</f>
        <v>0.26503576072821844</v>
      </c>
      <c r="G97" s="99">
        <f>G96/G93</f>
        <v>0.22810927848181875</v>
      </c>
      <c r="H97" s="100">
        <f>H96/H93</f>
        <v>0.15231660231660232</v>
      </c>
      <c r="I97" s="130"/>
      <c r="J97" s="99">
        <f>J96/J93</f>
        <v>0.24565201703110343</v>
      </c>
      <c r="K97" s="99">
        <f>K96/K93</f>
        <v>0.19606432780085475</v>
      </c>
      <c r="L97" s="100">
        <f>L96/L93</f>
        <v>0.16138392857142858</v>
      </c>
      <c r="N97" s="149"/>
      <c r="O97" s="149"/>
      <c r="P97" s="149"/>
      <c r="Q97" s="149"/>
      <c r="R97" s="149"/>
      <c r="S97" s="149"/>
      <c r="T97" s="149"/>
      <c r="U97" s="149"/>
      <c r="V97" s="149"/>
    </row>
    <row r="98" spans="2:24">
      <c r="B98" s="42"/>
      <c r="C98" s="3"/>
      <c r="D98" s="9" t="s">
        <v>15</v>
      </c>
      <c r="E98" s="131"/>
      <c r="F98" s="24">
        <f>F68+F11+F90</f>
        <v>2719</v>
      </c>
      <c r="G98" s="24">
        <f>G68+G11+G90</f>
        <v>2876</v>
      </c>
      <c r="H98" s="26">
        <f>H68+H11+H90</f>
        <v>1612</v>
      </c>
      <c r="I98" s="130"/>
      <c r="J98" s="24">
        <f>J68+J11+J90</f>
        <v>5610</v>
      </c>
      <c r="K98" s="24">
        <f>K68+K11+K90</f>
        <v>5053</v>
      </c>
      <c r="L98" s="26">
        <f>L68+L11+L90</f>
        <v>3619</v>
      </c>
      <c r="N98" s="149"/>
      <c r="O98" s="149"/>
      <c r="P98" s="149"/>
      <c r="Q98" s="149"/>
      <c r="R98" s="149"/>
      <c r="S98" s="149"/>
      <c r="T98" s="149"/>
      <c r="U98" s="149"/>
      <c r="V98" s="149"/>
    </row>
    <row r="99" spans="2:24">
      <c r="B99" s="42"/>
      <c r="C99" s="3"/>
      <c r="D99" s="20" t="s">
        <v>16</v>
      </c>
      <c r="E99" s="145"/>
      <c r="F99" s="99">
        <f>F98/F93</f>
        <v>0.22098504551365408</v>
      </c>
      <c r="G99" s="99">
        <f>G98/G93</f>
        <v>0.18314971661465962</v>
      </c>
      <c r="H99" s="100">
        <f>H98/H93</f>
        <v>0.10373230373230373</v>
      </c>
      <c r="I99" s="130"/>
      <c r="J99" s="99">
        <f>J98/J93</f>
        <v>0.2024247672656419</v>
      </c>
      <c r="K99" s="99">
        <f>K98/K93</f>
        <v>0.15143886401371431</v>
      </c>
      <c r="L99" s="100">
        <f>L98/L93</f>
        <v>0.11540178571428572</v>
      </c>
      <c r="N99" s="149"/>
      <c r="O99" s="149"/>
      <c r="P99" s="149"/>
      <c r="Q99" s="149"/>
      <c r="R99" s="149"/>
      <c r="S99" s="149"/>
      <c r="T99" s="149"/>
      <c r="U99" s="149"/>
      <c r="V99" s="149"/>
    </row>
    <row r="100" spans="2:24">
      <c r="B100" s="42"/>
      <c r="C100" s="3"/>
      <c r="D100" s="140" t="s">
        <v>30</v>
      </c>
      <c r="E100" s="141"/>
      <c r="F100" s="142"/>
      <c r="G100" s="142"/>
      <c r="H100" s="143"/>
      <c r="I100" s="130"/>
      <c r="J100" s="142"/>
      <c r="K100" s="142"/>
      <c r="L100" s="143"/>
      <c r="N100" s="149"/>
      <c r="O100" s="149"/>
      <c r="P100" s="149"/>
      <c r="Q100" s="149"/>
      <c r="R100" s="149"/>
      <c r="S100" s="149"/>
      <c r="T100" s="149"/>
      <c r="U100" s="149"/>
      <c r="V100" s="149"/>
    </row>
    <row r="101" spans="2:24">
      <c r="B101" s="42"/>
      <c r="C101" s="3"/>
      <c r="D101" s="9" t="s">
        <v>10</v>
      </c>
      <c r="E101" s="144"/>
      <c r="F101" s="24">
        <f t="shared" ref="F101:K101" si="0">F105-F93</f>
        <v>-10517</v>
      </c>
      <c r="G101" s="24">
        <f t="shared" si="0"/>
        <v>-13567</v>
      </c>
      <c r="H101" s="26">
        <f t="shared" si="0"/>
        <v>-13286</v>
      </c>
      <c r="I101" s="130"/>
      <c r="J101" s="24">
        <f t="shared" si="0"/>
        <v>-23640</v>
      </c>
      <c r="K101" s="24">
        <f t="shared" si="0"/>
        <v>-28747.599999999999</v>
      </c>
      <c r="L101" s="26">
        <f t="shared" ref="L101" si="1">L105-L93</f>
        <v>-26448</v>
      </c>
      <c r="N101" s="149"/>
      <c r="O101" s="149"/>
      <c r="P101" s="149"/>
      <c r="Q101" s="149"/>
      <c r="R101" s="149"/>
      <c r="S101" s="149"/>
      <c r="T101" s="149"/>
      <c r="U101" s="149"/>
      <c r="V101" s="149"/>
    </row>
    <row r="102" spans="2:24">
      <c r="B102" s="42"/>
      <c r="C102" s="3"/>
      <c r="D102" s="9" t="s">
        <v>13</v>
      </c>
      <c r="E102" s="131"/>
      <c r="F102" s="24">
        <f t="shared" ref="F102:K102" si="2">F106-F96</f>
        <v>-3278</v>
      </c>
      <c r="G102" s="24">
        <f t="shared" si="2"/>
        <v>-3767</v>
      </c>
      <c r="H102" s="26">
        <f t="shared" si="2"/>
        <v>-2654</v>
      </c>
      <c r="I102" s="130"/>
      <c r="J102" s="24">
        <f t="shared" si="2"/>
        <v>-6901</v>
      </c>
      <c r="K102" s="24">
        <f t="shared" si="2"/>
        <v>-6985</v>
      </c>
      <c r="L102" s="26">
        <f t="shared" ref="L102" si="3">L106-L96</f>
        <v>-5528</v>
      </c>
      <c r="N102" s="149"/>
      <c r="O102" s="149"/>
      <c r="P102" s="149"/>
      <c r="Q102" s="149"/>
      <c r="R102" s="149"/>
      <c r="S102" s="149"/>
      <c r="T102" s="149"/>
      <c r="U102" s="149"/>
      <c r="V102" s="149"/>
    </row>
    <row r="103" spans="2:24">
      <c r="B103" s="42"/>
      <c r="C103" s="3"/>
      <c r="D103" s="9" t="s">
        <v>15</v>
      </c>
      <c r="E103" s="131"/>
      <c r="F103" s="24">
        <f t="shared" ref="F103:K103" si="4">F107-F98</f>
        <v>-2770</v>
      </c>
      <c r="G103" s="24">
        <f t="shared" si="4"/>
        <v>-3103</v>
      </c>
      <c r="H103" s="26">
        <f t="shared" si="4"/>
        <v>-1949</v>
      </c>
      <c r="I103" s="130"/>
      <c r="J103" s="24">
        <f t="shared" si="4"/>
        <v>-5778</v>
      </c>
      <c r="K103" s="24">
        <f t="shared" si="4"/>
        <v>-5590</v>
      </c>
      <c r="L103" s="26">
        <f t="shared" ref="L103" si="5">L107-L98</f>
        <v>-4193</v>
      </c>
      <c r="N103" s="149"/>
      <c r="O103" s="149"/>
      <c r="P103" s="149"/>
      <c r="Q103" s="149"/>
      <c r="R103" s="149"/>
      <c r="S103" s="149"/>
      <c r="T103" s="149"/>
      <c r="U103" s="149"/>
      <c r="V103" s="149"/>
    </row>
    <row r="104" spans="2:24">
      <c r="B104" s="42"/>
      <c r="C104" s="3"/>
      <c r="D104" s="154" t="s">
        <v>31</v>
      </c>
      <c r="E104" s="155"/>
      <c r="F104" s="156"/>
      <c r="G104" s="156"/>
      <c r="H104" s="157"/>
      <c r="I104" s="130"/>
      <c r="J104" s="156"/>
      <c r="K104" s="156"/>
      <c r="L104" s="157"/>
      <c r="N104" s="149"/>
      <c r="O104" s="149"/>
      <c r="P104" s="149"/>
      <c r="Q104" s="149"/>
      <c r="R104" s="149"/>
      <c r="S104" s="149"/>
      <c r="T104" s="149"/>
      <c r="U104" s="149"/>
      <c r="V104" s="149"/>
    </row>
    <row r="105" spans="2:24">
      <c r="B105" s="42"/>
      <c r="C105" s="3"/>
      <c r="D105" s="9" t="s">
        <v>10</v>
      </c>
      <c r="E105" s="131"/>
      <c r="F105" s="24">
        <v>1787</v>
      </c>
      <c r="G105" s="24">
        <v>2136</v>
      </c>
      <c r="H105" s="132">
        <v>2254</v>
      </c>
      <c r="I105" s="133"/>
      <c r="J105" s="24">
        <v>4074</v>
      </c>
      <c r="K105" s="24">
        <v>4619</v>
      </c>
      <c r="L105" s="132">
        <v>4912</v>
      </c>
      <c r="N105" s="149"/>
      <c r="O105" s="149"/>
      <c r="P105" s="149"/>
      <c r="Q105" s="149"/>
      <c r="R105" s="149"/>
      <c r="S105" s="149"/>
      <c r="T105" s="149"/>
      <c r="U105" s="149"/>
      <c r="V105" s="149"/>
    </row>
    <row r="106" spans="2:24">
      <c r="B106" s="42"/>
      <c r="C106" s="3"/>
      <c r="D106" s="9" t="s">
        <v>13</v>
      </c>
      <c r="E106" s="131"/>
      <c r="F106" s="24">
        <v>-17</v>
      </c>
      <c r="G106" s="24">
        <v>-185</v>
      </c>
      <c r="H106" s="132">
        <v>-287</v>
      </c>
      <c r="I106" s="133"/>
      <c r="J106" s="24">
        <v>-93</v>
      </c>
      <c r="K106" s="24">
        <v>-443</v>
      </c>
      <c r="L106" s="132">
        <v>-467</v>
      </c>
      <c r="N106" s="149"/>
      <c r="O106" s="149"/>
      <c r="P106" s="149"/>
      <c r="Q106" s="149"/>
      <c r="R106" s="149"/>
      <c r="S106" s="149"/>
      <c r="T106" s="149"/>
      <c r="U106" s="149"/>
      <c r="V106" s="149"/>
    </row>
    <row r="107" spans="2:24">
      <c r="B107" s="42"/>
      <c r="C107" s="3"/>
      <c r="D107" s="9" t="s">
        <v>15</v>
      </c>
      <c r="E107" s="131"/>
      <c r="F107" s="24">
        <v>-51</v>
      </c>
      <c r="G107" s="24">
        <v>-227</v>
      </c>
      <c r="H107" s="132">
        <v>-337</v>
      </c>
      <c r="I107" s="133"/>
      <c r="J107" s="24">
        <v>-168</v>
      </c>
      <c r="K107" s="24">
        <v>-537</v>
      </c>
      <c r="L107" s="132">
        <v>-574</v>
      </c>
      <c r="N107" s="149"/>
      <c r="O107" s="149"/>
      <c r="P107" s="149"/>
      <c r="Q107" s="149"/>
      <c r="R107" s="149"/>
      <c r="S107" s="149"/>
      <c r="T107" s="149"/>
      <c r="U107" s="149"/>
      <c r="V107" s="149"/>
    </row>
    <row r="108" spans="2:24">
      <c r="B108" s="42"/>
      <c r="C108" s="3"/>
      <c r="D108" s="9"/>
      <c r="E108" s="131"/>
      <c r="F108" s="24"/>
      <c r="G108" s="24"/>
      <c r="H108" s="26"/>
      <c r="I108" s="130"/>
      <c r="J108" s="24"/>
      <c r="K108" s="24"/>
      <c r="L108" s="26"/>
      <c r="N108" s="149"/>
      <c r="O108" s="149"/>
      <c r="P108" s="149"/>
      <c r="Q108" s="149"/>
      <c r="R108" s="149"/>
      <c r="S108" s="149"/>
      <c r="T108" s="149"/>
      <c r="U108" s="149"/>
      <c r="V108" s="149"/>
    </row>
    <row r="109" spans="2:24" s="1" customFormat="1" ht="15">
      <c r="B109" s="42"/>
      <c r="C109" s="3"/>
      <c r="D109" s="140" t="s">
        <v>32</v>
      </c>
      <c r="E109" s="141"/>
      <c r="F109" s="142"/>
      <c r="G109" s="142"/>
      <c r="H109" s="143"/>
      <c r="I109" s="16"/>
      <c r="J109" s="148"/>
      <c r="K109" s="142"/>
      <c r="L109" s="143"/>
      <c r="M109" s="3"/>
      <c r="N109" s="149"/>
      <c r="O109" s="149"/>
      <c r="P109" s="149"/>
      <c r="Q109" s="149"/>
      <c r="R109" s="149"/>
      <c r="S109" s="149"/>
      <c r="T109" s="149"/>
      <c r="U109" s="149"/>
      <c r="V109" s="149"/>
      <c r="W109" s="97"/>
      <c r="X109" s="97"/>
    </row>
    <row r="110" spans="2:24" s="1" customFormat="1">
      <c r="B110" s="42"/>
      <c r="D110" s="9" t="s">
        <v>10</v>
      </c>
      <c r="E110" s="144"/>
      <c r="F110" s="23">
        <f>'Prosus (Consolidated)'!F73</f>
        <v>200</v>
      </c>
      <c r="G110" s="23">
        <f>'Prosus (Consolidated)'!G73</f>
        <v>216</v>
      </c>
      <c r="H110" s="36">
        <f>'Prosus (Consolidated)'!H73</f>
        <v>402</v>
      </c>
      <c r="I110" s="139"/>
      <c r="J110" s="23">
        <f>'Prosus (Consolidated)'!J73</f>
        <v>627</v>
      </c>
      <c r="K110" s="23">
        <f>'Prosus (Consolidated)'!K73</f>
        <v>601</v>
      </c>
      <c r="L110" s="36">
        <f>'Prosus (Consolidated)'!L73</f>
        <v>853</v>
      </c>
      <c r="M110" s="3"/>
      <c r="N110" s="149"/>
      <c r="O110" s="149"/>
      <c r="P110" s="149"/>
      <c r="Q110" s="149"/>
      <c r="R110" s="149"/>
      <c r="S110" s="149"/>
      <c r="T110" s="149"/>
      <c r="U110" s="149"/>
      <c r="V110" s="149"/>
      <c r="W110" s="97"/>
      <c r="X110" s="97"/>
    </row>
    <row r="111" spans="2:24" s="1" customFormat="1">
      <c r="B111" s="42"/>
      <c r="D111" s="9" t="s">
        <v>13</v>
      </c>
      <c r="E111" s="144"/>
      <c r="F111" s="23">
        <f>'Prosus (Consolidated)'!F74</f>
        <v>-56</v>
      </c>
      <c r="G111" s="23">
        <f>'Prosus (Consolidated)'!G74</f>
        <v>-44</v>
      </c>
      <c r="H111" s="36">
        <f>'Prosus (Consolidated)'!H74</f>
        <v>-101</v>
      </c>
      <c r="I111" s="139"/>
      <c r="J111" s="23">
        <f>'Prosus (Consolidated)'!J74</f>
        <v>-129</v>
      </c>
      <c r="K111" s="23">
        <f>'Prosus (Consolidated)'!K74</f>
        <v>-101</v>
      </c>
      <c r="L111" s="36">
        <f>'Prosus (Consolidated)'!L74</f>
        <v>-201</v>
      </c>
      <c r="M111" s="3"/>
      <c r="N111" s="150"/>
      <c r="O111" s="150"/>
      <c r="P111" s="150"/>
      <c r="Q111" s="150"/>
      <c r="R111" s="150"/>
      <c r="S111" s="150"/>
      <c r="T111" s="150"/>
      <c r="U111" s="150"/>
      <c r="V111" s="149"/>
      <c r="W111" s="97"/>
      <c r="X111" s="97"/>
    </row>
    <row r="112" spans="2:24" s="1" customFormat="1">
      <c r="B112" s="42"/>
      <c r="D112" s="9" t="s">
        <v>15</v>
      </c>
      <c r="E112" s="144"/>
      <c r="F112" s="23">
        <f>'Prosus (Consolidated)'!F75</f>
        <v>-63</v>
      </c>
      <c r="G112" s="23">
        <f>'Prosus (Consolidated)'!G75</f>
        <v>-47</v>
      </c>
      <c r="H112" s="36">
        <f>'Prosus (Consolidated)'!H75</f>
        <v>-108</v>
      </c>
      <c r="I112" s="139"/>
      <c r="J112" s="23">
        <f>'Prosus (Consolidated)'!J75</f>
        <v>-142</v>
      </c>
      <c r="K112" s="23">
        <f>'Prosus (Consolidated)'!K75</f>
        <v>-107</v>
      </c>
      <c r="L112" s="36">
        <f>'Prosus (Consolidated)'!L75</f>
        <v>-216</v>
      </c>
      <c r="M112" s="3"/>
      <c r="N112" s="149"/>
      <c r="O112" s="149"/>
      <c r="P112" s="149"/>
      <c r="Q112" s="149"/>
      <c r="R112" s="149"/>
      <c r="S112" s="149"/>
      <c r="T112" s="149"/>
      <c r="U112" s="149"/>
      <c r="V112" s="149"/>
      <c r="W112" s="97"/>
      <c r="X112" s="97"/>
    </row>
    <row r="113" spans="2:24" s="1" customFormat="1">
      <c r="B113" s="42"/>
      <c r="C113" s="3"/>
      <c r="D113" s="154" t="s">
        <v>33</v>
      </c>
      <c r="E113" s="169"/>
      <c r="F113" s="156"/>
      <c r="G113" s="156"/>
      <c r="H113" s="157"/>
      <c r="I113" s="16"/>
      <c r="J113" s="159"/>
      <c r="K113" s="156"/>
      <c r="L113" s="157"/>
      <c r="M113" s="3"/>
      <c r="N113" s="149"/>
      <c r="O113" s="149"/>
      <c r="P113" s="149"/>
      <c r="Q113" s="149"/>
      <c r="R113" s="149"/>
      <c r="S113" s="149"/>
      <c r="T113" s="149"/>
      <c r="U113" s="149"/>
      <c r="V113" s="149"/>
      <c r="W113" s="97"/>
      <c r="X113" s="97"/>
    </row>
    <row r="114" spans="2:24" s="1" customFormat="1">
      <c r="B114" s="42"/>
      <c r="D114" s="9" t="s">
        <v>10</v>
      </c>
      <c r="E114" s="144"/>
      <c r="F114" s="23">
        <f t="shared" ref="F114:H116" si="6">F105+F110</f>
        <v>1987</v>
      </c>
      <c r="G114" s="23">
        <f t="shared" si="6"/>
        <v>2352</v>
      </c>
      <c r="H114" s="36">
        <f t="shared" si="6"/>
        <v>2656</v>
      </c>
      <c r="I114" s="139"/>
      <c r="J114" s="23">
        <f t="shared" ref="J114:L116" si="7">J105+J110</f>
        <v>4701</v>
      </c>
      <c r="K114" s="23">
        <f t="shared" si="7"/>
        <v>5220</v>
      </c>
      <c r="L114" s="36">
        <f t="shared" si="7"/>
        <v>5765</v>
      </c>
      <c r="M114" s="3"/>
      <c r="N114" s="149"/>
      <c r="O114" s="149"/>
      <c r="P114" s="149"/>
      <c r="Q114" s="149"/>
      <c r="R114" s="149"/>
      <c r="S114" s="149"/>
      <c r="T114" s="149"/>
      <c r="U114" s="149"/>
      <c r="V114" s="149"/>
      <c r="W114" s="97"/>
      <c r="X114" s="97"/>
    </row>
    <row r="115" spans="2:24" s="1" customFormat="1">
      <c r="B115" s="42"/>
      <c r="D115" s="9" t="s">
        <v>13</v>
      </c>
      <c r="E115" s="144"/>
      <c r="F115" s="23">
        <f t="shared" si="6"/>
        <v>-73</v>
      </c>
      <c r="G115" s="23">
        <f t="shared" si="6"/>
        <v>-229</v>
      </c>
      <c r="H115" s="36">
        <f t="shared" si="6"/>
        <v>-388</v>
      </c>
      <c r="I115" s="139"/>
      <c r="J115" s="23">
        <f t="shared" si="7"/>
        <v>-222</v>
      </c>
      <c r="K115" s="23">
        <f t="shared" si="7"/>
        <v>-544</v>
      </c>
      <c r="L115" s="36">
        <f t="shared" si="7"/>
        <v>-668</v>
      </c>
      <c r="M115" s="3"/>
      <c r="N115" s="149"/>
      <c r="O115" s="149"/>
      <c r="P115" s="149"/>
      <c r="Q115" s="149"/>
      <c r="R115" s="149"/>
      <c r="S115" s="149"/>
      <c r="T115" s="149"/>
      <c r="U115" s="149"/>
      <c r="V115" s="149"/>
      <c r="W115" s="97"/>
      <c r="X115" s="97"/>
    </row>
    <row r="116" spans="2:24" s="1" customFormat="1">
      <c r="B116" s="42"/>
      <c r="D116" s="9" t="s">
        <v>15</v>
      </c>
      <c r="E116" s="144"/>
      <c r="F116" s="23">
        <f t="shared" si="6"/>
        <v>-114</v>
      </c>
      <c r="G116" s="23">
        <f t="shared" si="6"/>
        <v>-274</v>
      </c>
      <c r="H116" s="36">
        <f t="shared" si="6"/>
        <v>-445</v>
      </c>
      <c r="I116" s="139"/>
      <c r="J116" s="23">
        <f t="shared" si="7"/>
        <v>-310</v>
      </c>
      <c r="K116" s="23">
        <f t="shared" si="7"/>
        <v>-644</v>
      </c>
      <c r="L116" s="36">
        <f t="shared" si="7"/>
        <v>-790</v>
      </c>
      <c r="M116" s="3"/>
      <c r="N116" s="149"/>
      <c r="O116" s="149"/>
      <c r="P116" s="149"/>
      <c r="Q116" s="149"/>
      <c r="R116" s="149"/>
      <c r="S116" s="149"/>
      <c r="T116" s="149"/>
      <c r="U116" s="149"/>
      <c r="V116" s="149"/>
      <c r="W116" s="97"/>
      <c r="X116" s="97"/>
    </row>
    <row r="117" spans="2:24" s="1" customFormat="1">
      <c r="B117" s="42"/>
      <c r="D117" s="9"/>
      <c r="E117" s="144"/>
      <c r="F117" s="23"/>
      <c r="G117" s="23"/>
      <c r="H117" s="36"/>
      <c r="I117" s="139"/>
      <c r="J117" s="23"/>
      <c r="K117" s="23"/>
      <c r="L117" s="36"/>
      <c r="M117" s="3"/>
      <c r="N117" s="149"/>
      <c r="O117" s="149"/>
      <c r="P117" s="149"/>
      <c r="Q117" s="149"/>
      <c r="R117" s="149"/>
      <c r="S117" s="149"/>
      <c r="T117" s="149"/>
      <c r="U117" s="149"/>
      <c r="V117" s="149"/>
      <c r="W117" s="97"/>
      <c r="X117" s="97"/>
    </row>
    <row r="118" spans="2:24" s="1" customFormat="1" ht="15">
      <c r="B118" s="42"/>
      <c r="C118" s="3"/>
      <c r="D118" s="140" t="s">
        <v>34</v>
      </c>
      <c r="E118" s="141"/>
      <c r="F118" s="142"/>
      <c r="G118" s="142"/>
      <c r="H118" s="142"/>
      <c r="I118" s="16"/>
      <c r="J118" s="148"/>
      <c r="K118" s="142"/>
      <c r="L118" s="143"/>
      <c r="M118" s="3"/>
      <c r="N118" s="149"/>
      <c r="O118" s="149"/>
      <c r="P118" s="149"/>
      <c r="Q118" s="149"/>
      <c r="R118" s="149"/>
      <c r="S118" s="149"/>
      <c r="T118" s="149"/>
      <c r="U118" s="149"/>
      <c r="V118" s="149"/>
      <c r="W118" s="97"/>
      <c r="X118" s="97"/>
    </row>
    <row r="119" spans="2:24" s="1" customFormat="1">
      <c r="B119" s="42"/>
      <c r="D119" s="9" t="s">
        <v>10</v>
      </c>
      <c r="E119" s="144"/>
      <c r="F119" s="23">
        <f>F123-F114</f>
        <v>186</v>
      </c>
      <c r="G119" s="23">
        <f t="shared" ref="G119:H119" si="8">G123-G114</f>
        <v>713</v>
      </c>
      <c r="H119" s="36">
        <f t="shared" si="8"/>
        <v>1124</v>
      </c>
      <c r="I119" s="139"/>
      <c r="J119" s="23">
        <f>J123-J114</f>
        <v>415</v>
      </c>
      <c r="K119" s="23">
        <f t="shared" ref="K119:L119" si="9">K123-K114</f>
        <v>1646</v>
      </c>
      <c r="L119" s="36">
        <f t="shared" si="9"/>
        <v>1626</v>
      </c>
      <c r="M119" s="3"/>
      <c r="N119" s="149"/>
      <c r="O119" s="149"/>
      <c r="P119" s="149"/>
      <c r="Q119" s="149"/>
      <c r="R119" s="149"/>
      <c r="S119" s="149"/>
      <c r="T119" s="149"/>
      <c r="U119" s="149"/>
      <c r="V119" s="149"/>
      <c r="W119" s="97"/>
      <c r="X119" s="97"/>
    </row>
    <row r="120" spans="2:24" s="1" customFormat="1">
      <c r="B120" s="42"/>
      <c r="D120" s="9" t="s">
        <v>13</v>
      </c>
      <c r="E120" s="144"/>
      <c r="F120" s="23">
        <f>F124-F115</f>
        <v>84</v>
      </c>
      <c r="G120" s="23">
        <f t="shared" ref="G120:H120" si="10">G124-G115</f>
        <v>124</v>
      </c>
      <c r="H120" s="36">
        <f t="shared" si="10"/>
        <v>137</v>
      </c>
      <c r="I120" s="139"/>
      <c r="J120" s="23">
        <f>J124-J115</f>
        <v>169</v>
      </c>
      <c r="K120" s="23">
        <f t="shared" ref="K120:L120" si="11">K124-K115</f>
        <v>133</v>
      </c>
      <c r="L120" s="36">
        <f t="shared" si="11"/>
        <v>46</v>
      </c>
      <c r="M120" s="3"/>
      <c r="N120" s="149"/>
      <c r="O120" s="149"/>
      <c r="P120" s="149"/>
      <c r="Q120" s="149"/>
      <c r="R120" s="149"/>
      <c r="S120" s="149"/>
      <c r="T120" s="149"/>
      <c r="U120" s="149"/>
      <c r="V120" s="149"/>
      <c r="W120" s="97"/>
      <c r="X120" s="97"/>
    </row>
    <row r="121" spans="2:24" s="1" customFormat="1">
      <c r="B121" s="42"/>
      <c r="D121" s="9" t="s">
        <v>15</v>
      </c>
      <c r="E121" s="144"/>
      <c r="F121" s="23">
        <f>F125-F116</f>
        <v>73</v>
      </c>
      <c r="G121" s="23">
        <f t="shared" ref="G121:H121" si="12">G125-G116</f>
        <v>107</v>
      </c>
      <c r="H121" s="36">
        <f t="shared" si="12"/>
        <v>124</v>
      </c>
      <c r="I121" s="139"/>
      <c r="J121" s="23">
        <f>J125-J116</f>
        <v>147</v>
      </c>
      <c r="K121" s="23">
        <f t="shared" ref="K121:L121" si="13">K125-K116</f>
        <v>97</v>
      </c>
      <c r="L121" s="36">
        <f t="shared" si="13"/>
        <v>26</v>
      </c>
      <c r="M121" s="3"/>
      <c r="N121" s="149"/>
      <c r="O121" s="149"/>
      <c r="P121" s="149"/>
      <c r="Q121" s="149"/>
      <c r="R121" s="149"/>
      <c r="S121" s="149"/>
      <c r="T121" s="149"/>
      <c r="U121" s="149"/>
      <c r="V121" s="149"/>
      <c r="W121" s="97"/>
      <c r="X121" s="97"/>
    </row>
    <row r="122" spans="2:24">
      <c r="B122" s="42"/>
      <c r="C122" s="3"/>
      <c r="D122" s="154" t="s">
        <v>35</v>
      </c>
      <c r="E122" s="155"/>
      <c r="F122" s="156"/>
      <c r="G122" s="156"/>
      <c r="H122" s="157"/>
      <c r="I122" s="130"/>
      <c r="J122" s="156"/>
      <c r="K122" s="156"/>
      <c r="L122" s="157"/>
      <c r="N122" s="149"/>
      <c r="O122" s="149"/>
      <c r="P122" s="149"/>
      <c r="Q122" s="149"/>
      <c r="R122" s="149"/>
      <c r="S122" s="149"/>
      <c r="T122" s="149"/>
      <c r="U122" s="149"/>
      <c r="V122" s="149"/>
    </row>
    <row r="123" spans="2:24" s="1" customFormat="1">
      <c r="B123" s="42"/>
      <c r="D123" s="9" t="s">
        <v>10</v>
      </c>
      <c r="E123" s="144"/>
      <c r="F123" s="23">
        <f>'Prosus (Consolidated)'!F86</f>
        <v>2173</v>
      </c>
      <c r="G123" s="23">
        <f>'Prosus (Consolidated)'!G86</f>
        <v>3065</v>
      </c>
      <c r="H123" s="36">
        <f>'Prosus (Consolidated)'!H86</f>
        <v>3780</v>
      </c>
      <c r="I123" s="139"/>
      <c r="J123" s="23">
        <f>'Prosus (Consolidated)'!J86</f>
        <v>5116</v>
      </c>
      <c r="K123" s="23">
        <f>'Prosus (Consolidated)'!K86</f>
        <v>6866</v>
      </c>
      <c r="L123" s="36">
        <f>'Prosus (Consolidated)'!L86</f>
        <v>7391</v>
      </c>
      <c r="M123" s="3"/>
      <c r="N123" s="149"/>
      <c r="O123" s="149"/>
      <c r="P123" s="149"/>
      <c r="Q123" s="149"/>
      <c r="R123" s="149"/>
      <c r="S123" s="149"/>
      <c r="T123" s="149"/>
      <c r="U123" s="149"/>
      <c r="V123" s="149"/>
      <c r="W123" s="97"/>
      <c r="X123" s="97"/>
    </row>
    <row r="124" spans="2:24" s="1" customFormat="1">
      <c r="B124" s="42"/>
      <c r="D124" s="9" t="s">
        <v>13</v>
      </c>
      <c r="E124" s="144"/>
      <c r="F124" s="23">
        <f>'Prosus (Consolidated)'!F87</f>
        <v>11</v>
      </c>
      <c r="G124" s="23">
        <f>'Prosus (Consolidated)'!G87</f>
        <v>-105</v>
      </c>
      <c r="H124" s="36">
        <f>'Prosus (Consolidated)'!H87</f>
        <v>-251</v>
      </c>
      <c r="I124" s="139"/>
      <c r="J124" s="23">
        <f>'Prosus (Consolidated)'!J87</f>
        <v>-53</v>
      </c>
      <c r="K124" s="23">
        <f>'Prosus (Consolidated)'!K87</f>
        <v>-411</v>
      </c>
      <c r="L124" s="36">
        <f>'Prosus (Consolidated)'!L87</f>
        <v>-622</v>
      </c>
      <c r="M124" s="3"/>
      <c r="N124" s="149"/>
      <c r="O124" s="149"/>
      <c r="P124" s="149"/>
      <c r="Q124" s="149"/>
      <c r="R124" s="149"/>
      <c r="S124" s="149"/>
      <c r="T124" s="149"/>
      <c r="U124" s="149"/>
      <c r="V124" s="149"/>
      <c r="W124" s="97"/>
      <c r="X124" s="97"/>
    </row>
    <row r="125" spans="2:24" s="1" customFormat="1" ht="13.5" thickBot="1">
      <c r="B125" s="42"/>
      <c r="D125" s="9" t="s">
        <v>15</v>
      </c>
      <c r="E125" s="144"/>
      <c r="F125" s="146">
        <f>'Prosus (Consolidated)'!F88</f>
        <v>-41</v>
      </c>
      <c r="G125" s="146">
        <f>'Prosus (Consolidated)'!G88</f>
        <v>-167</v>
      </c>
      <c r="H125" s="147">
        <f>'Prosus (Consolidated)'!H88</f>
        <v>-321</v>
      </c>
      <c r="I125" s="167"/>
      <c r="J125" s="146">
        <f>'Prosus (Consolidated)'!J88</f>
        <v>-163</v>
      </c>
      <c r="K125" s="146">
        <f>'Prosus (Consolidated)'!K88</f>
        <v>-547</v>
      </c>
      <c r="L125" s="147">
        <f>'Prosus (Consolidated)'!L88</f>
        <v>-764</v>
      </c>
      <c r="M125" s="3"/>
      <c r="N125" s="149"/>
      <c r="O125" s="149"/>
      <c r="P125" s="149"/>
      <c r="Q125" s="149"/>
      <c r="R125" s="149"/>
      <c r="S125" s="149"/>
      <c r="T125" s="149"/>
      <c r="U125" s="149"/>
      <c r="V125" s="149"/>
      <c r="W125" s="97"/>
      <c r="X125" s="97"/>
    </row>
    <row r="126" spans="2:24">
      <c r="B126" s="42"/>
      <c r="C126" s="43"/>
      <c r="D126" s="3"/>
      <c r="E126" s="3"/>
      <c r="F126" s="3"/>
      <c r="G126" s="3"/>
      <c r="H126" s="3"/>
      <c r="I126" s="3"/>
      <c r="J126" s="3"/>
      <c r="K126" s="3"/>
      <c r="L126" s="44"/>
      <c r="N126" s="149"/>
      <c r="O126" s="149"/>
      <c r="P126" s="149"/>
      <c r="Q126" s="149"/>
      <c r="R126" s="149"/>
      <c r="S126" s="149"/>
      <c r="T126" s="149"/>
    </row>
    <row r="127" spans="2:24">
      <c r="B127" s="42"/>
      <c r="C127" s="43"/>
      <c r="D127" s="45" t="s">
        <v>36</v>
      </c>
      <c r="E127" s="45"/>
      <c r="F127" s="3"/>
      <c r="G127" s="3"/>
      <c r="H127" s="3"/>
      <c r="I127" s="3"/>
      <c r="J127" s="3"/>
      <c r="K127" s="3"/>
      <c r="L127" s="44"/>
      <c r="N127" s="149"/>
    </row>
    <row r="128" spans="2:24">
      <c r="B128" s="42"/>
      <c r="C128" s="43"/>
      <c r="D128" s="46" t="s">
        <v>37</v>
      </c>
      <c r="E128" s="45" t="s">
        <v>38</v>
      </c>
      <c r="F128" s="3"/>
      <c r="G128" s="3"/>
      <c r="H128" s="3"/>
      <c r="I128" s="3"/>
      <c r="J128" s="3"/>
      <c r="K128" s="3"/>
      <c r="L128" s="44"/>
      <c r="N128" s="149"/>
    </row>
    <row r="129" spans="2:24">
      <c r="B129" s="42"/>
      <c r="C129" s="43"/>
      <c r="D129" s="226" t="s">
        <v>39</v>
      </c>
      <c r="E129" s="45" t="s">
        <v>40</v>
      </c>
      <c r="F129" s="3"/>
      <c r="G129" s="3"/>
      <c r="H129" s="3"/>
      <c r="I129" s="3"/>
      <c r="J129" s="3"/>
      <c r="K129" s="3"/>
      <c r="L129" s="44"/>
      <c r="N129" s="149"/>
    </row>
    <row r="130" spans="2:24">
      <c r="B130" s="42"/>
      <c r="C130" s="43"/>
      <c r="D130" s="226" t="s">
        <v>41</v>
      </c>
      <c r="E130" s="45" t="s">
        <v>42</v>
      </c>
      <c r="F130" s="3"/>
      <c r="G130" s="3"/>
      <c r="H130" s="3"/>
      <c r="I130" s="3"/>
      <c r="J130" s="3"/>
      <c r="K130" s="3"/>
      <c r="L130" s="44"/>
      <c r="N130" s="149"/>
    </row>
    <row r="131" spans="2:24">
      <c r="B131" s="42"/>
      <c r="C131" s="43"/>
      <c r="D131" s="46" t="s">
        <v>43</v>
      </c>
      <c r="E131" s="45" t="s">
        <v>44</v>
      </c>
      <c r="F131" s="3"/>
      <c r="G131" s="3"/>
      <c r="H131" s="3"/>
      <c r="I131" s="3"/>
      <c r="J131" s="3"/>
      <c r="K131" s="3"/>
      <c r="L131" s="44"/>
    </row>
    <row r="132" spans="2:24" s="1" customFormat="1" ht="13.5" thickBot="1">
      <c r="B132" s="53"/>
      <c r="C132" s="54"/>
      <c r="D132" s="177" t="s">
        <v>45</v>
      </c>
      <c r="E132" s="96" t="s">
        <v>46</v>
      </c>
      <c r="F132" s="54"/>
      <c r="G132" s="54"/>
      <c r="H132" s="54"/>
      <c r="I132" s="54"/>
      <c r="J132" s="54"/>
      <c r="K132" s="54"/>
      <c r="L132" s="56"/>
      <c r="M132" s="3"/>
      <c r="N132" s="97"/>
      <c r="O132" s="97"/>
      <c r="P132" s="97"/>
      <c r="Q132" s="97"/>
      <c r="R132" s="97"/>
      <c r="S132" s="97"/>
      <c r="T132" s="97"/>
      <c r="U132" s="97"/>
      <c r="V132" s="97"/>
      <c r="W132" s="97"/>
      <c r="X132" s="97"/>
    </row>
    <row r="133" spans="2:24" ht="6" customHeight="1"/>
    <row r="134" spans="2:24">
      <c r="G134" s="123"/>
    </row>
    <row r="135" spans="2:24">
      <c r="F135" s="123"/>
      <c r="G135" s="123"/>
      <c r="J135" s="123"/>
      <c r="K135" s="123"/>
      <c r="L135" s="123"/>
    </row>
    <row r="136" spans="2:24">
      <c r="F136" s="123"/>
      <c r="G136" s="123"/>
      <c r="J136" s="123"/>
      <c r="K136" s="123"/>
      <c r="L136" s="123"/>
    </row>
    <row r="137" spans="2:24">
      <c r="F137" s="123"/>
      <c r="G137" s="123"/>
      <c r="J137" s="123"/>
      <c r="K137" s="123"/>
      <c r="L137" s="123"/>
    </row>
  </sheetData>
  <pageMargins left="0.7" right="0.7" top="0.75" bottom="0.75" header="0.3" footer="0.3"/>
  <pageSetup paperSize="9" scale="46" orientation="portrait" r:id="rId1"/>
  <ignoredErrors>
    <ignoredError sqref="D128:D130 D131:D132" numberStoredAsText="1"/>
    <ignoredError sqref="F10:I10 F67:I67 J10:L10 J67:K67"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4878-3314-439A-BA3B-D68E3E9D1791}">
  <sheetPr>
    <pageSetUpPr fitToPage="1"/>
  </sheetPr>
  <dimension ref="B1:S22"/>
  <sheetViews>
    <sheetView showGridLines="0" workbookViewId="0">
      <selection activeCell="G6" sqref="G6"/>
    </sheetView>
  </sheetViews>
  <sheetFormatPr defaultColWidth="9.140625" defaultRowHeight="12.75"/>
  <cols>
    <col min="1" max="1" width="1.7109375" style="3" customWidth="1"/>
    <col min="2" max="2" width="4.7109375" style="1" customWidth="1"/>
    <col min="3" max="3" width="2.85546875" style="2" customWidth="1"/>
    <col min="4" max="4" width="44.42578125" style="1" bestFit="1" customWidth="1"/>
    <col min="5" max="7" width="20.85546875" style="1" customWidth="1"/>
    <col min="8" max="8" width="1.28515625" style="3" customWidth="1"/>
    <col min="9" max="9" width="9.140625" style="97"/>
    <col min="10" max="12" width="10" style="97" bestFit="1" customWidth="1"/>
    <col min="13" max="19" width="9.140625" style="97"/>
    <col min="20" max="16384" width="9.140625" style="3"/>
  </cols>
  <sheetData>
    <row r="1" spans="2:19" ht="7.5" customHeight="1" thickBot="1"/>
    <row r="2" spans="2:19">
      <c r="B2" s="5" t="s">
        <v>220</v>
      </c>
      <c r="C2" s="51"/>
      <c r="D2" s="7"/>
      <c r="E2" s="6"/>
      <c r="F2" s="6"/>
      <c r="G2" s="7"/>
    </row>
    <row r="3" spans="2:19">
      <c r="B3" s="42"/>
      <c r="C3" s="3" t="s">
        <v>1</v>
      </c>
      <c r="D3" s="44"/>
      <c r="E3" s="233" t="s">
        <v>221</v>
      </c>
      <c r="F3" s="234" t="s">
        <v>222</v>
      </c>
      <c r="G3" s="235" t="s">
        <v>223</v>
      </c>
    </row>
    <row r="4" spans="2:19">
      <c r="B4" s="42"/>
      <c r="C4" s="3"/>
      <c r="D4" s="44"/>
      <c r="E4" s="233"/>
      <c r="F4" s="234"/>
      <c r="G4" s="235"/>
    </row>
    <row r="5" spans="2:19">
      <c r="B5" s="42"/>
      <c r="C5" s="154" t="s">
        <v>7</v>
      </c>
      <c r="D5" s="169"/>
      <c r="E5" s="156"/>
      <c r="F5" s="156"/>
      <c r="G5" s="157"/>
    </row>
    <row r="6" spans="2:19" ht="15">
      <c r="B6" s="42"/>
      <c r="C6" s="20" t="s">
        <v>224</v>
      </c>
      <c r="D6" s="145"/>
      <c r="E6" s="181">
        <v>6994</v>
      </c>
      <c r="F6" s="181">
        <v>-2668</v>
      </c>
      <c r="G6" s="182">
        <f t="shared" ref="G6:G11" si="0">E6+F6</f>
        <v>4326</v>
      </c>
      <c r="H6" s="1"/>
      <c r="I6" s="185" t="s">
        <v>225</v>
      </c>
      <c r="J6" s="149"/>
      <c r="K6" s="149"/>
      <c r="L6" s="149"/>
      <c r="M6" s="149"/>
      <c r="O6" s="149"/>
      <c r="P6" s="149"/>
      <c r="Q6" s="149"/>
    </row>
    <row r="7" spans="2:19" ht="15">
      <c r="B7" s="42"/>
      <c r="C7" s="20" t="s">
        <v>226</v>
      </c>
      <c r="D7" s="145"/>
      <c r="E7" s="181">
        <v>-877</v>
      </c>
      <c r="F7" s="181">
        <v>503</v>
      </c>
      <c r="G7" s="182">
        <f t="shared" si="0"/>
        <v>-374</v>
      </c>
      <c r="H7" s="1"/>
      <c r="J7" s="149"/>
      <c r="K7" s="149"/>
      <c r="L7" s="149"/>
      <c r="M7" s="149"/>
      <c r="O7" s="149"/>
      <c r="P7" s="149"/>
      <c r="Q7" s="149"/>
    </row>
    <row r="8" spans="2:19">
      <c r="B8" s="42"/>
      <c r="C8" s="20" t="s">
        <v>227</v>
      </c>
      <c r="D8" s="145"/>
      <c r="E8" s="181">
        <v>-33</v>
      </c>
      <c r="F8" s="181">
        <v>48</v>
      </c>
      <c r="G8" s="182">
        <f t="shared" si="0"/>
        <v>15</v>
      </c>
      <c r="H8" s="1"/>
      <c r="J8" s="149"/>
      <c r="K8" s="149"/>
      <c r="L8" s="149"/>
      <c r="M8" s="149"/>
      <c r="O8" s="149"/>
      <c r="P8" s="149"/>
      <c r="Q8" s="149"/>
    </row>
    <row r="9" spans="2:19">
      <c r="B9" s="42"/>
      <c r="C9" s="20" t="s">
        <v>228</v>
      </c>
      <c r="D9" s="178"/>
      <c r="E9" s="179">
        <v>-25</v>
      </c>
      <c r="F9" s="179">
        <v>-2</v>
      </c>
      <c r="G9" s="182">
        <f t="shared" si="0"/>
        <v>-27</v>
      </c>
      <c r="J9" s="149"/>
      <c r="K9" s="149"/>
      <c r="L9" s="149"/>
      <c r="M9" s="149"/>
      <c r="O9" s="149"/>
      <c r="P9" s="149"/>
      <c r="Q9" s="149"/>
    </row>
    <row r="10" spans="2:19">
      <c r="B10" s="42"/>
      <c r="C10" s="20" t="s">
        <v>229</v>
      </c>
      <c r="D10" s="178"/>
      <c r="E10" s="179">
        <v>-16</v>
      </c>
      <c r="F10" s="179">
        <v>3</v>
      </c>
      <c r="G10" s="182">
        <f t="shared" si="0"/>
        <v>-13</v>
      </c>
      <c r="J10" s="149"/>
      <c r="K10" s="149"/>
      <c r="L10" s="149"/>
      <c r="M10" s="149"/>
      <c r="O10" s="149"/>
      <c r="P10" s="149"/>
      <c r="Q10" s="149"/>
    </row>
    <row r="11" spans="2:19" s="1" customFormat="1">
      <c r="B11" s="42"/>
      <c r="C11" s="20" t="s">
        <v>49</v>
      </c>
      <c r="D11" s="144"/>
      <c r="E11" s="183">
        <v>-869</v>
      </c>
      <c r="F11" s="183">
        <v>235</v>
      </c>
      <c r="G11" s="182">
        <f t="shared" si="0"/>
        <v>-634</v>
      </c>
      <c r="H11" s="3"/>
      <c r="I11" s="97"/>
      <c r="J11" s="149"/>
      <c r="K11" s="149"/>
      <c r="L11" s="149"/>
      <c r="M11" s="97"/>
      <c r="N11" s="149"/>
      <c r="O11" s="149"/>
      <c r="P11" s="149"/>
      <c r="Q11" s="149"/>
      <c r="R11" s="97"/>
      <c r="S11" s="97"/>
    </row>
    <row r="12" spans="2:19" s="1" customFormat="1" ht="13.5" thickBot="1">
      <c r="B12" s="42"/>
      <c r="C12" s="9" t="s">
        <v>230</v>
      </c>
      <c r="D12" s="144"/>
      <c r="E12" s="146">
        <f>SUM(E6:E11)</f>
        <v>5174</v>
      </c>
      <c r="F12" s="146">
        <f>SUM(F6:F11)</f>
        <v>-1881</v>
      </c>
      <c r="G12" s="147">
        <f>SUM(G6:G11)</f>
        <v>3293</v>
      </c>
      <c r="H12" s="3"/>
      <c r="I12" s="97" t="str">
        <f>IF((E12+F12)=G12,"","Out of balance")</f>
        <v/>
      </c>
      <c r="J12" s="149"/>
      <c r="K12" s="149"/>
      <c r="L12" s="149"/>
      <c r="M12" s="97"/>
      <c r="N12" s="149"/>
      <c r="O12" s="149"/>
      <c r="P12" s="149"/>
      <c r="Q12" s="149"/>
      <c r="R12" s="97"/>
      <c r="S12" s="97"/>
    </row>
    <row r="13" spans="2:19">
      <c r="B13" s="42"/>
      <c r="C13" s="3"/>
      <c r="D13" s="3"/>
      <c r="E13" s="3"/>
      <c r="F13" s="3"/>
      <c r="G13" s="49"/>
    </row>
    <row r="14" spans="2:19">
      <c r="B14" s="42"/>
      <c r="C14" s="45" t="s">
        <v>36</v>
      </c>
      <c r="D14" s="45"/>
      <c r="E14" s="3"/>
      <c r="F14" s="3"/>
      <c r="G14" s="49"/>
    </row>
    <row r="15" spans="2:19">
      <c r="B15" s="42"/>
      <c r="C15" s="46" t="s">
        <v>37</v>
      </c>
      <c r="D15" s="45" t="s">
        <v>231</v>
      </c>
      <c r="E15" s="3"/>
      <c r="F15" s="3"/>
      <c r="G15" s="49"/>
    </row>
    <row r="16" spans="2:19" s="1" customFormat="1" ht="13.5" thickBot="1">
      <c r="B16" s="53"/>
      <c r="C16" s="177"/>
      <c r="D16" s="96" t="s">
        <v>232</v>
      </c>
      <c r="E16" s="54"/>
      <c r="F16" s="54"/>
      <c r="G16" s="56"/>
      <c r="H16" s="3"/>
      <c r="I16" s="97"/>
      <c r="J16" s="97"/>
      <c r="K16" s="97"/>
      <c r="L16" s="97"/>
      <c r="M16" s="97"/>
      <c r="N16" s="97"/>
      <c r="O16" s="97"/>
      <c r="P16" s="97"/>
      <c r="Q16" s="97"/>
      <c r="R16" s="97"/>
      <c r="S16" s="97"/>
    </row>
    <row r="17" spans="5:12" ht="6" customHeight="1"/>
    <row r="18" spans="5:12">
      <c r="E18" s="123"/>
      <c r="F18" s="123"/>
    </row>
    <row r="19" spans="5:12">
      <c r="E19" s="123"/>
      <c r="F19" s="123"/>
    </row>
    <row r="20" spans="5:12">
      <c r="E20" s="123"/>
      <c r="F20" s="123"/>
      <c r="L20" s="149"/>
    </row>
    <row r="21" spans="5:12">
      <c r="E21" s="123"/>
      <c r="F21" s="123"/>
      <c r="L21" s="149"/>
    </row>
    <row r="22" spans="5:12">
      <c r="H22" s="123"/>
      <c r="I22" s="123"/>
      <c r="J22" s="123"/>
      <c r="K22" s="123"/>
      <c r="L22" s="123"/>
    </row>
  </sheetData>
  <mergeCells count="3">
    <mergeCell ref="E3:E4"/>
    <mergeCell ref="F3:F4"/>
    <mergeCell ref="G3:G4"/>
  </mergeCells>
  <hyperlinks>
    <hyperlink ref="I6" location="'Tencent recon'!A1" display="Further detail on Tencent's contribution" xr:uid="{E4292AE7-E3EC-411F-906C-12CB5B928E62}"/>
  </hyperlinks>
  <pageMargins left="0.7" right="0.7" top="0.75" bottom="0.75" header="0.3" footer="0.3"/>
  <pageSetup paperSize="9" scale="54" orientation="portrait" horizontalDpi="0" verticalDpi="0"/>
  <ignoredErrors>
    <ignoredError sqref="C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E5D-0971-4F4A-B490-A33FE2135B61}">
  <dimension ref="B1:T22"/>
  <sheetViews>
    <sheetView showGridLines="0" workbookViewId="0">
      <selection activeCell="H5" sqref="H5"/>
    </sheetView>
  </sheetViews>
  <sheetFormatPr defaultColWidth="9.140625" defaultRowHeight="12.75"/>
  <cols>
    <col min="1" max="1" width="1.7109375" style="3" customWidth="1"/>
    <col min="2" max="2" width="4.7109375" style="1" customWidth="1"/>
    <col min="3" max="3" width="2.85546875" style="2" customWidth="1"/>
    <col min="4" max="4" width="44.42578125" style="1" bestFit="1" customWidth="1"/>
    <col min="5" max="8" width="12.140625" style="1" customWidth="1"/>
    <col min="9" max="9" width="1.28515625" style="3" customWidth="1"/>
    <col min="10" max="10" width="9.140625" style="97"/>
    <col min="11" max="13" width="10" style="97" bestFit="1" customWidth="1"/>
    <col min="14" max="20" width="9.140625" style="97"/>
    <col min="21" max="16384" width="9.140625" style="3"/>
  </cols>
  <sheetData>
    <row r="1" spans="2:20" ht="7.5" customHeight="1" thickBot="1"/>
    <row r="2" spans="2:20">
      <c r="B2" s="5" t="s">
        <v>233</v>
      </c>
      <c r="C2" s="51"/>
      <c r="D2" s="7"/>
      <c r="E2" s="6"/>
      <c r="F2" s="6"/>
      <c r="G2" s="6"/>
      <c r="H2" s="7"/>
    </row>
    <row r="3" spans="2:20">
      <c r="B3" s="42"/>
      <c r="C3" s="3" t="s">
        <v>1</v>
      </c>
      <c r="D3" s="44"/>
      <c r="E3" s="10" t="s">
        <v>6</v>
      </c>
      <c r="F3" s="10" t="s">
        <v>7</v>
      </c>
      <c r="G3" s="10" t="s">
        <v>234</v>
      </c>
      <c r="H3" s="13" t="s">
        <v>235</v>
      </c>
    </row>
    <row r="4" spans="2:20">
      <c r="B4" s="42"/>
      <c r="C4" s="154"/>
      <c r="D4" s="169"/>
      <c r="E4" s="156"/>
      <c r="F4" s="156"/>
      <c r="G4" s="156"/>
      <c r="H4" s="157"/>
    </row>
    <row r="5" spans="2:20" ht="15.75" thickBot="1">
      <c r="B5" s="42"/>
      <c r="C5" s="9" t="s">
        <v>236</v>
      </c>
      <c r="D5" s="144"/>
      <c r="E5" s="195">
        <v>9863</v>
      </c>
      <c r="F5" s="196">
        <f>'Contribution by Associates&amp;JVs'!E6</f>
        <v>6994</v>
      </c>
      <c r="G5" s="196">
        <f t="shared" ref="G5:G12" si="0">F5-E5</f>
        <v>-2869</v>
      </c>
      <c r="H5" s="197">
        <f>G5/E5</f>
        <v>-0.29088512622934198</v>
      </c>
      <c r="I5" s="1"/>
      <c r="K5" s="149"/>
      <c r="L5" s="149"/>
      <c r="M5" s="149"/>
      <c r="N5" s="149"/>
      <c r="P5" s="149"/>
      <c r="Q5" s="149"/>
      <c r="R5" s="149"/>
    </row>
    <row r="6" spans="2:20">
      <c r="B6" s="42"/>
      <c r="C6" s="20" t="s">
        <v>237</v>
      </c>
      <c r="D6" s="145"/>
      <c r="E6" s="181">
        <v>1476</v>
      </c>
      <c r="F6" s="181">
        <v>1619</v>
      </c>
      <c r="G6" s="24">
        <f t="shared" si="0"/>
        <v>143</v>
      </c>
      <c r="H6" s="102"/>
      <c r="I6" s="1"/>
      <c r="K6" s="149"/>
      <c r="L6" s="149"/>
      <c r="M6" s="149"/>
      <c r="N6" s="149"/>
      <c r="P6" s="149"/>
      <c r="Q6" s="149"/>
      <c r="R6" s="149"/>
    </row>
    <row r="7" spans="2:20" ht="13.5" thickBot="1">
      <c r="B7" s="42"/>
      <c r="C7" s="20" t="s">
        <v>238</v>
      </c>
      <c r="D7" s="178"/>
      <c r="E7" s="198">
        <v>-6065</v>
      </c>
      <c r="F7" s="199">
        <v>-5861</v>
      </c>
      <c r="G7" s="196">
        <f t="shared" si="0"/>
        <v>204</v>
      </c>
      <c r="H7" s="200"/>
      <c r="K7" s="149"/>
      <c r="L7" s="149"/>
      <c r="M7" s="149"/>
      <c r="N7" s="149"/>
      <c r="P7" s="149"/>
      <c r="Q7" s="149"/>
      <c r="R7" s="149"/>
    </row>
    <row r="8" spans="2:20" ht="13.5" thickBot="1">
      <c r="B8" s="42"/>
      <c r="C8" s="9" t="s">
        <v>239</v>
      </c>
      <c r="D8" s="144"/>
      <c r="E8" s="24">
        <f>SUM(E5:E7)</f>
        <v>5274</v>
      </c>
      <c r="F8" s="24">
        <f>SUM(F5:F7)</f>
        <v>2752</v>
      </c>
      <c r="G8" s="24">
        <f t="shared" si="0"/>
        <v>-2522</v>
      </c>
      <c r="H8" s="186">
        <f>G8/E8</f>
        <v>-0.47819491846795603</v>
      </c>
      <c r="I8" s="1"/>
      <c r="K8" s="149"/>
      <c r="L8" s="149"/>
      <c r="M8" s="149"/>
      <c r="N8" s="149"/>
      <c r="P8" s="149"/>
      <c r="Q8" s="149"/>
      <c r="R8" s="149"/>
    </row>
    <row r="9" spans="2:20">
      <c r="B9" s="42"/>
      <c r="C9" s="20" t="s">
        <v>240</v>
      </c>
      <c r="D9" s="178"/>
      <c r="E9" s="201">
        <v>493</v>
      </c>
      <c r="F9" s="202">
        <v>438</v>
      </c>
      <c r="G9" s="203">
        <f t="shared" si="0"/>
        <v>-55</v>
      </c>
      <c r="H9" s="204"/>
      <c r="K9" s="149"/>
      <c r="L9" s="149"/>
      <c r="M9" s="149"/>
      <c r="N9" s="149"/>
      <c r="P9" s="149"/>
      <c r="Q9" s="149"/>
      <c r="R9" s="149"/>
    </row>
    <row r="10" spans="2:20">
      <c r="B10" s="42"/>
      <c r="C10" s="20" t="s">
        <v>241</v>
      </c>
      <c r="D10" s="145"/>
      <c r="E10" s="205">
        <v>-1687</v>
      </c>
      <c r="F10" s="181">
        <v>-130</v>
      </c>
      <c r="G10" s="24">
        <f t="shared" si="0"/>
        <v>1557</v>
      </c>
      <c r="H10" s="102"/>
      <c r="I10" s="1"/>
      <c r="K10" s="149"/>
      <c r="L10" s="149"/>
      <c r="M10" s="149"/>
      <c r="N10" s="149"/>
      <c r="P10" s="149"/>
      <c r="Q10" s="149"/>
      <c r="R10" s="149"/>
    </row>
    <row r="11" spans="2:20" s="1" customFormat="1" ht="13.5" thickBot="1">
      <c r="B11" s="42"/>
      <c r="C11" s="20" t="s">
        <v>242</v>
      </c>
      <c r="D11" s="144"/>
      <c r="E11" s="206">
        <v>1333</v>
      </c>
      <c r="F11" s="190">
        <v>1266</v>
      </c>
      <c r="G11" s="196">
        <f t="shared" si="0"/>
        <v>-67</v>
      </c>
      <c r="H11" s="191"/>
      <c r="I11" s="3"/>
      <c r="J11" s="97"/>
      <c r="K11" s="149"/>
      <c r="L11" s="149"/>
      <c r="M11" s="149"/>
      <c r="N11" s="97"/>
      <c r="O11" s="149"/>
      <c r="P11" s="149"/>
      <c r="Q11" s="149"/>
      <c r="R11" s="149"/>
      <c r="S11" s="97"/>
      <c r="T11" s="97"/>
    </row>
    <row r="12" spans="2:20" s="176" customFormat="1">
      <c r="B12" s="175"/>
      <c r="C12" s="9" t="s">
        <v>243</v>
      </c>
      <c r="D12" s="144"/>
      <c r="E12" s="23">
        <f>SUM(E8:E11)</f>
        <v>5413</v>
      </c>
      <c r="F12" s="23">
        <f>SUM(F8:F11)</f>
        <v>4326</v>
      </c>
      <c r="G12" s="24">
        <f t="shared" si="0"/>
        <v>-1087</v>
      </c>
      <c r="H12" s="186">
        <f>G12/E12</f>
        <v>-0.20081285793460188</v>
      </c>
      <c r="I12" s="187"/>
      <c r="J12" s="97"/>
      <c r="K12" s="149"/>
      <c r="L12" s="149"/>
      <c r="M12" s="149"/>
      <c r="N12" s="188"/>
      <c r="O12" s="189"/>
      <c r="P12" s="189"/>
      <c r="Q12" s="189"/>
      <c r="R12" s="189"/>
      <c r="S12" s="188"/>
      <c r="T12" s="188"/>
    </row>
    <row r="13" spans="2:20" s="1" customFormat="1" ht="13.5" thickBot="1">
      <c r="B13" s="42"/>
      <c r="C13" s="194" t="s">
        <v>244</v>
      </c>
      <c r="D13" s="192"/>
      <c r="E13" s="193"/>
      <c r="F13" s="193"/>
      <c r="G13" s="193"/>
      <c r="H13" s="231">
        <v>-0.11</v>
      </c>
      <c r="I13" s="3"/>
      <c r="J13" s="97"/>
      <c r="K13" s="149"/>
      <c r="L13" s="149"/>
      <c r="M13" s="149"/>
      <c r="N13" s="97"/>
      <c r="O13" s="149"/>
      <c r="P13" s="149"/>
      <c r="Q13" s="149"/>
      <c r="R13" s="149"/>
      <c r="S13" s="97"/>
      <c r="T13" s="97"/>
    </row>
    <row r="14" spans="2:20">
      <c r="B14" s="42"/>
      <c r="C14" s="3"/>
      <c r="D14" s="3"/>
      <c r="E14" s="3"/>
      <c r="F14" s="3"/>
      <c r="G14" s="3"/>
      <c r="H14" s="49"/>
      <c r="K14" s="149"/>
      <c r="L14" s="149"/>
      <c r="M14" s="149"/>
    </row>
    <row r="15" spans="2:20">
      <c r="B15" s="42"/>
      <c r="C15" s="45" t="s">
        <v>36</v>
      </c>
      <c r="D15" s="45"/>
      <c r="E15" s="3"/>
      <c r="F15" s="3"/>
      <c r="G15" s="3"/>
      <c r="H15" s="49"/>
    </row>
    <row r="16" spans="2:20" s="1" customFormat="1" ht="13.5" thickBot="1">
      <c r="B16" s="53"/>
      <c r="C16" s="177" t="s">
        <v>37</v>
      </c>
      <c r="D16" s="96" t="s">
        <v>245</v>
      </c>
      <c r="E16" s="54"/>
      <c r="F16" s="54"/>
      <c r="G16" s="54"/>
      <c r="H16" s="56"/>
      <c r="I16" s="3"/>
      <c r="J16" s="97"/>
      <c r="K16" s="97"/>
      <c r="L16" s="97"/>
      <c r="M16" s="97"/>
      <c r="N16" s="97"/>
      <c r="O16" s="97"/>
      <c r="P16" s="97"/>
      <c r="Q16" s="97"/>
      <c r="R16" s="97"/>
      <c r="S16" s="97"/>
      <c r="T16" s="97"/>
    </row>
    <row r="17" spans="5:13" ht="6" customHeight="1"/>
    <row r="18" spans="5:13">
      <c r="E18" s="123"/>
      <c r="F18" s="123"/>
      <c r="G18" s="123"/>
    </row>
    <row r="19" spans="5:13">
      <c r="E19" s="123"/>
      <c r="F19" s="123"/>
      <c r="G19" s="123"/>
    </row>
    <row r="20" spans="5:13">
      <c r="E20" s="123"/>
      <c r="F20" s="123"/>
      <c r="G20" s="123"/>
      <c r="M20" s="149"/>
    </row>
    <row r="21" spans="5:13">
      <c r="E21" s="123"/>
      <c r="F21" s="123"/>
      <c r="G21" s="123"/>
      <c r="M21" s="149"/>
    </row>
    <row r="22" spans="5:13">
      <c r="I22" s="123"/>
      <c r="J22" s="123"/>
      <c r="K22" s="123"/>
      <c r="L22" s="123"/>
      <c r="M22" s="123"/>
    </row>
  </sheetData>
  <pageMargins left="0.7" right="0.7" top="0.75" bottom="0.75" header="0.3" footer="0.3"/>
  <pageSetup paperSize="9" orientation="portrait" horizontalDpi="0" verticalDpi="0"/>
  <ignoredErrors>
    <ignoredError sqref="G8" formula="1"/>
    <ignoredError sqref="C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C5588-96BD-460E-9506-64C2C627721E}">
  <dimension ref="B1:T29"/>
  <sheetViews>
    <sheetView showGridLines="0" workbookViewId="0">
      <selection activeCell="H9" sqref="H9"/>
    </sheetView>
  </sheetViews>
  <sheetFormatPr defaultColWidth="9.140625" defaultRowHeight="12.75"/>
  <cols>
    <col min="1" max="1" width="1.7109375" style="3" customWidth="1"/>
    <col min="2" max="2" width="4.7109375" style="1" customWidth="1"/>
    <col min="3" max="3" width="2.85546875" style="2" customWidth="1"/>
    <col min="4" max="4" width="44.42578125" style="1" bestFit="1" customWidth="1"/>
    <col min="5" max="8" width="18.85546875" style="1" customWidth="1"/>
    <col min="9" max="9" width="1.28515625" style="3" customWidth="1"/>
    <col min="10" max="10" width="9.140625" style="97"/>
    <col min="11" max="13" width="10" style="97" bestFit="1" customWidth="1"/>
    <col min="14" max="20" width="9.140625" style="97"/>
    <col min="21" max="16384" width="9.140625" style="3"/>
  </cols>
  <sheetData>
    <row r="1" spans="2:18" ht="7.5" customHeight="1" thickBot="1"/>
    <row r="2" spans="2:18">
      <c r="B2" s="5" t="s">
        <v>246</v>
      </c>
      <c r="C2" s="51"/>
      <c r="D2" s="7"/>
      <c r="E2" s="6"/>
      <c r="F2" s="6"/>
      <c r="G2" s="6"/>
      <c r="H2" s="7"/>
    </row>
    <row r="3" spans="2:18" ht="15" customHeight="1" thickBot="1">
      <c r="B3" s="42"/>
      <c r="C3" s="3"/>
      <c r="D3" s="44"/>
      <c r="E3" s="237" t="s">
        <v>6</v>
      </c>
      <c r="F3" s="238"/>
      <c r="G3" s="237" t="s">
        <v>7</v>
      </c>
      <c r="H3" s="238"/>
    </row>
    <row r="4" spans="2:18" ht="15" customHeight="1">
      <c r="B4" s="42"/>
      <c r="C4" s="3"/>
      <c r="D4" s="44"/>
      <c r="E4" s="240" t="s">
        <v>247</v>
      </c>
      <c r="F4" s="239" t="s">
        <v>248</v>
      </c>
      <c r="G4" s="240" t="s">
        <v>249</v>
      </c>
      <c r="H4" s="239" t="s">
        <v>248</v>
      </c>
    </row>
    <row r="5" spans="2:18" ht="15" customHeight="1">
      <c r="B5" s="42"/>
      <c r="C5" s="3"/>
      <c r="D5" s="44"/>
      <c r="E5" s="241"/>
      <c r="F5" s="239"/>
      <c r="G5" s="241"/>
      <c r="H5" s="239"/>
    </row>
    <row r="6" spans="2:18">
      <c r="B6" s="42"/>
      <c r="C6" s="154"/>
      <c r="D6" s="169"/>
      <c r="E6" s="156"/>
      <c r="F6" s="157"/>
      <c r="G6" s="156"/>
      <c r="H6" s="157"/>
    </row>
    <row r="7" spans="2:18">
      <c r="B7" s="42"/>
      <c r="C7" s="212"/>
      <c r="D7" s="213"/>
      <c r="E7" s="236" t="s">
        <v>250</v>
      </c>
      <c r="F7" s="218"/>
      <c r="G7" s="236" t="s">
        <v>250</v>
      </c>
      <c r="H7" s="218"/>
    </row>
    <row r="8" spans="2:18">
      <c r="B8" s="42"/>
      <c r="C8" s="212"/>
      <c r="D8" s="213"/>
      <c r="E8" s="236"/>
      <c r="F8" s="218"/>
      <c r="G8" s="236"/>
      <c r="H8" s="218"/>
    </row>
    <row r="9" spans="2:18">
      <c r="B9" s="42"/>
      <c r="C9" s="9" t="s">
        <v>251</v>
      </c>
      <c r="D9" s="144"/>
      <c r="E9" s="24">
        <v>224822</v>
      </c>
      <c r="F9" s="26">
        <v>10155</v>
      </c>
      <c r="G9" s="24">
        <v>188243</v>
      </c>
      <c r="H9" s="26">
        <v>7376</v>
      </c>
      <c r="I9" s="1"/>
      <c r="K9" s="149"/>
      <c r="L9" s="149"/>
      <c r="M9" s="149"/>
      <c r="N9" s="149"/>
      <c r="P9" s="149"/>
      <c r="Q9" s="149"/>
      <c r="R9" s="149"/>
    </row>
    <row r="10" spans="2:18" ht="13.5" thickBot="1">
      <c r="B10" s="42"/>
      <c r="C10" s="9" t="s">
        <v>252</v>
      </c>
      <c r="D10" s="214"/>
      <c r="E10" s="215">
        <f>SUM(E11:E16)</f>
        <v>-103275</v>
      </c>
      <c r="F10" s="216">
        <f>SUM(F11:F16)</f>
        <v>10706</v>
      </c>
      <c r="G10" s="217">
        <f>SUM(G11:G16)</f>
        <v>-80482</v>
      </c>
      <c r="H10" s="215">
        <f>SUM(H11:H16)</f>
        <v>-3050</v>
      </c>
      <c r="I10" s="42"/>
      <c r="K10" s="149"/>
      <c r="L10" s="149"/>
      <c r="M10" s="149"/>
      <c r="N10" s="149"/>
      <c r="P10" s="149"/>
      <c r="Q10" s="149"/>
      <c r="R10" s="149"/>
    </row>
    <row r="11" spans="2:18">
      <c r="B11" s="42"/>
      <c r="C11" s="20" t="s">
        <v>253</v>
      </c>
      <c r="D11" s="145"/>
      <c r="E11" s="207">
        <v>25534</v>
      </c>
      <c r="F11" s="208">
        <v>1157</v>
      </c>
      <c r="G11" s="207">
        <v>46326</v>
      </c>
      <c r="H11" s="208">
        <v>1867</v>
      </c>
      <c r="I11" s="1"/>
      <c r="K11" s="149"/>
      <c r="L11" s="149"/>
      <c r="M11" s="149"/>
      <c r="N11" s="149"/>
      <c r="P11" s="149"/>
      <c r="Q11" s="149"/>
      <c r="R11" s="149"/>
    </row>
    <row r="12" spans="2:18">
      <c r="B12" s="42"/>
      <c r="C12" s="20" t="s">
        <v>242</v>
      </c>
      <c r="D12" s="178"/>
      <c r="E12" s="209">
        <v>30070</v>
      </c>
      <c r="F12" s="180">
        <v>1333</v>
      </c>
      <c r="G12" s="209">
        <v>32651</v>
      </c>
      <c r="H12" s="180">
        <v>1266</v>
      </c>
      <c r="K12" s="149"/>
      <c r="L12" s="149"/>
      <c r="M12" s="149"/>
      <c r="N12" s="149"/>
      <c r="P12" s="149"/>
      <c r="Q12" s="149"/>
      <c r="R12" s="149"/>
    </row>
    <row r="13" spans="2:18">
      <c r="B13" s="42"/>
      <c r="C13" s="242" t="s">
        <v>254</v>
      </c>
      <c r="D13" s="243"/>
      <c r="E13" s="245">
        <v>-166661</v>
      </c>
      <c r="F13" s="244">
        <v>7724</v>
      </c>
      <c r="G13" s="245">
        <v>-164840</v>
      </c>
      <c r="H13" s="244">
        <v>-6621</v>
      </c>
      <c r="I13" s="1"/>
      <c r="K13" s="149"/>
      <c r="L13" s="149"/>
      <c r="M13" s="149"/>
      <c r="N13" s="149"/>
      <c r="P13" s="149"/>
      <c r="Q13" s="149"/>
      <c r="R13" s="149"/>
    </row>
    <row r="14" spans="2:18">
      <c r="B14" s="42"/>
      <c r="C14" s="242"/>
      <c r="D14" s="243"/>
      <c r="E14" s="245"/>
      <c r="F14" s="244"/>
      <c r="G14" s="245"/>
      <c r="H14" s="244"/>
      <c r="I14" s="1"/>
      <c r="K14" s="149"/>
      <c r="L14" s="149"/>
      <c r="M14" s="149"/>
      <c r="N14" s="149"/>
      <c r="P14" s="149"/>
      <c r="Q14" s="149"/>
      <c r="R14" s="149"/>
    </row>
    <row r="15" spans="2:18">
      <c r="B15" s="42"/>
      <c r="C15" s="20" t="s">
        <v>255</v>
      </c>
      <c r="D15" s="178"/>
      <c r="E15" s="209">
        <v>10848</v>
      </c>
      <c r="F15" s="180">
        <v>492</v>
      </c>
      <c r="G15" s="209">
        <v>10880</v>
      </c>
      <c r="H15" s="180">
        <v>438</v>
      </c>
      <c r="K15" s="149"/>
      <c r="L15" s="149"/>
      <c r="M15" s="149"/>
      <c r="N15" s="149"/>
      <c r="P15" s="149"/>
      <c r="Q15" s="149"/>
      <c r="R15" s="149"/>
    </row>
    <row r="16" spans="2:18" ht="15.75" thickBot="1">
      <c r="B16" s="42"/>
      <c r="C16" s="20" t="s">
        <v>256</v>
      </c>
      <c r="D16" s="145"/>
      <c r="E16" s="210">
        <v>-3066</v>
      </c>
      <c r="F16" s="211">
        <v>0</v>
      </c>
      <c r="G16" s="210">
        <v>-5499</v>
      </c>
      <c r="H16" s="211">
        <v>0</v>
      </c>
      <c r="I16" s="1"/>
      <c r="K16" s="149"/>
      <c r="L16" s="149"/>
      <c r="M16" s="149"/>
      <c r="N16" s="149"/>
      <c r="P16" s="149"/>
      <c r="Q16" s="149"/>
      <c r="R16" s="149"/>
    </row>
    <row r="17" spans="2:20" s="1" customFormat="1" ht="13.5" thickBot="1">
      <c r="B17" s="42"/>
      <c r="C17" s="9" t="s">
        <v>257</v>
      </c>
      <c r="D17" s="144"/>
      <c r="E17" s="146"/>
      <c r="F17" s="147">
        <f>F9+F10</f>
        <v>20861</v>
      </c>
      <c r="G17" s="146"/>
      <c r="H17" s="147">
        <f>H9+H10</f>
        <v>4326</v>
      </c>
      <c r="I17" s="3"/>
      <c r="J17" s="97"/>
      <c r="K17" s="149"/>
      <c r="L17" s="149"/>
      <c r="M17" s="149"/>
      <c r="N17" s="97"/>
      <c r="O17" s="149"/>
      <c r="P17" s="149"/>
      <c r="Q17" s="149"/>
      <c r="R17" s="149"/>
      <c r="S17" s="97"/>
      <c r="T17" s="97"/>
    </row>
    <row r="18" spans="2:20">
      <c r="B18" s="42"/>
      <c r="C18" s="3"/>
      <c r="D18" s="3"/>
      <c r="E18" s="3"/>
      <c r="F18" s="3"/>
      <c r="G18" s="3"/>
      <c r="H18" s="49"/>
    </row>
    <row r="19" spans="2:20">
      <c r="B19" s="42"/>
      <c r="C19" s="45" t="s">
        <v>36</v>
      </c>
      <c r="D19" s="45"/>
      <c r="E19" s="3"/>
      <c r="F19" s="3"/>
      <c r="G19" s="3"/>
      <c r="H19" s="49"/>
    </row>
    <row r="20" spans="2:20">
      <c r="B20" s="42"/>
      <c r="C20" s="45" t="s">
        <v>258</v>
      </c>
      <c r="D20" s="45"/>
      <c r="E20" s="3"/>
      <c r="F20" s="3"/>
      <c r="G20" s="3"/>
      <c r="H20" s="49"/>
    </row>
    <row r="21" spans="2:20">
      <c r="B21" s="42"/>
      <c r="C21" s="45" t="s">
        <v>259</v>
      </c>
      <c r="D21" s="45"/>
      <c r="E21" s="3"/>
      <c r="F21" s="3"/>
      <c r="G21" s="3"/>
      <c r="H21" s="49"/>
    </row>
    <row r="22" spans="2:20">
      <c r="B22" s="42"/>
      <c r="C22" s="46" t="s">
        <v>37</v>
      </c>
      <c r="D22" s="45" t="s">
        <v>260</v>
      </c>
      <c r="E22" s="3"/>
      <c r="F22" s="3"/>
      <c r="G22" s="3"/>
      <c r="H22" s="49"/>
    </row>
    <row r="23" spans="2:20" s="1" customFormat="1" ht="13.5" thickBot="1">
      <c r="B23" s="53"/>
      <c r="C23" s="177" t="s">
        <v>39</v>
      </c>
      <c r="D23" s="96" t="s">
        <v>261</v>
      </c>
      <c r="E23" s="54"/>
      <c r="F23" s="54"/>
      <c r="G23" s="54"/>
      <c r="H23" s="56"/>
      <c r="I23" s="3"/>
      <c r="J23" s="97"/>
      <c r="K23" s="97"/>
      <c r="L23" s="97"/>
      <c r="M23" s="97"/>
      <c r="N23" s="97"/>
      <c r="O23" s="97"/>
      <c r="P23" s="97"/>
      <c r="Q23" s="97"/>
      <c r="R23" s="97"/>
      <c r="S23" s="97"/>
      <c r="T23" s="97"/>
    </row>
    <row r="24" spans="2:20" ht="6" customHeight="1"/>
    <row r="25" spans="2:20">
      <c r="E25" s="123"/>
      <c r="F25" s="123"/>
      <c r="G25" s="123"/>
    </row>
    <row r="26" spans="2:20">
      <c r="E26" s="123"/>
      <c r="F26" s="123"/>
      <c r="G26" s="123"/>
    </row>
    <row r="27" spans="2:20">
      <c r="E27" s="123"/>
      <c r="F27" s="123"/>
      <c r="G27" s="123"/>
      <c r="M27" s="149"/>
    </row>
    <row r="28" spans="2:20">
      <c r="E28" s="123"/>
      <c r="F28" s="123"/>
      <c r="G28" s="123"/>
      <c r="M28" s="149"/>
    </row>
    <row r="29" spans="2:20">
      <c r="I29" s="123"/>
      <c r="J29" s="123"/>
      <c r="K29" s="123"/>
      <c r="L29" s="123"/>
      <c r="M29" s="123"/>
    </row>
  </sheetData>
  <mergeCells count="13">
    <mergeCell ref="C13:D14"/>
    <mergeCell ref="H13:H14"/>
    <mergeCell ref="G13:G14"/>
    <mergeCell ref="F13:F14"/>
    <mergeCell ref="E13:E14"/>
    <mergeCell ref="E7:E8"/>
    <mergeCell ref="G7:G8"/>
    <mergeCell ref="E3:F3"/>
    <mergeCell ref="G3:H3"/>
    <mergeCell ref="H4:H5"/>
    <mergeCell ref="G4:G5"/>
    <mergeCell ref="F4:F5"/>
    <mergeCell ref="E4:E5"/>
  </mergeCells>
  <pageMargins left="0.7" right="0.7" top="0.75" bottom="0.75" header="0.3" footer="0.3"/>
  <pageSetup paperSize="9" orientation="portrait" r:id="rId1"/>
  <ignoredErrors>
    <ignoredError sqref="C22:C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F3E45-31FA-47ED-8C2B-EA3B747714A1}">
  <sheetPr>
    <pageSetUpPr fitToPage="1"/>
  </sheetPr>
  <dimension ref="B1:X100"/>
  <sheetViews>
    <sheetView showGridLines="0" zoomScaleNormal="100" workbookViewId="0">
      <pane xSplit="5" ySplit="3" topLeftCell="F4" activePane="bottomRight" state="frozen"/>
      <selection pane="bottomRight" activeCell="L6" sqref="L6"/>
      <selection pane="bottomLeft" activeCell="L6" sqref="L6"/>
      <selection pane="topRight" activeCell="L6" sqref="L6"/>
    </sheetView>
  </sheetViews>
  <sheetFormatPr defaultColWidth="9.140625" defaultRowHeight="12.75"/>
  <cols>
    <col min="1" max="1" width="1.7109375" style="3" customWidth="1"/>
    <col min="2" max="2" width="4.7109375" style="1" customWidth="1"/>
    <col min="3" max="3" width="33.85546875" style="2" customWidth="1"/>
    <col min="4" max="4" width="2.85546875" style="2" customWidth="1"/>
    <col min="5" max="5" width="44.42578125" style="1" bestFit="1" customWidth="1"/>
    <col min="6" max="8" width="12.140625" style="1" customWidth="1"/>
    <col min="9" max="9" width="2.42578125" style="1" customWidth="1"/>
    <col min="10" max="12" width="12.140625" style="1" customWidth="1"/>
    <col min="13" max="13" width="1.28515625" style="3" customWidth="1"/>
    <col min="14" max="14" width="9.140625" style="97"/>
    <col min="15" max="17" width="10" style="97" bestFit="1" customWidth="1"/>
    <col min="18" max="19" width="9.140625" style="97"/>
    <col min="20" max="20" width="9.140625" style="97" customWidth="1"/>
    <col min="21" max="24" width="9.140625" style="97"/>
    <col min="25" max="16384" width="9.140625" style="3"/>
  </cols>
  <sheetData>
    <row r="1" spans="2:22" ht="7.5" customHeight="1" thickBot="1"/>
    <row r="2" spans="2:22" ht="15">
      <c r="B2" s="5" t="s">
        <v>47</v>
      </c>
      <c r="C2" s="51"/>
      <c r="D2" s="51"/>
      <c r="E2" s="7"/>
      <c r="F2" s="6"/>
      <c r="G2" s="6"/>
      <c r="H2" s="7"/>
      <c r="I2" s="164"/>
      <c r="J2" s="6"/>
      <c r="K2" s="6"/>
      <c r="L2" s="7"/>
    </row>
    <row r="3" spans="2:22">
      <c r="B3" s="42"/>
      <c r="C3" s="8"/>
      <c r="D3" s="3" t="s">
        <v>1</v>
      </c>
      <c r="E3" s="44"/>
      <c r="F3" s="10" t="s">
        <v>2</v>
      </c>
      <c r="G3" s="10" t="s">
        <v>3</v>
      </c>
      <c r="H3" s="13" t="s">
        <v>4</v>
      </c>
      <c r="I3" s="165"/>
      <c r="J3" s="10" t="s">
        <v>5</v>
      </c>
      <c r="K3" s="10" t="s">
        <v>6</v>
      </c>
      <c r="L3" s="13" t="s">
        <v>7</v>
      </c>
    </row>
    <row r="4" spans="2:22">
      <c r="B4" s="42"/>
      <c r="C4" s="8"/>
      <c r="D4" s="140" t="s">
        <v>8</v>
      </c>
      <c r="E4" s="141"/>
      <c r="F4" s="142"/>
      <c r="G4" s="142"/>
      <c r="H4" s="143"/>
      <c r="I4" s="166"/>
      <c r="J4" s="142"/>
      <c r="K4" s="142"/>
      <c r="L4" s="143"/>
    </row>
    <row r="5" spans="2:22">
      <c r="B5" s="42"/>
      <c r="C5" s="3"/>
      <c r="D5" s="154" t="s">
        <v>9</v>
      </c>
      <c r="E5" s="155"/>
      <c r="F5" s="156"/>
      <c r="G5" s="156"/>
      <c r="H5" s="157"/>
      <c r="I5" s="166"/>
      <c r="J5" s="156"/>
      <c r="K5" s="156"/>
      <c r="L5" s="157"/>
    </row>
    <row r="6" spans="2:22">
      <c r="B6" s="42"/>
      <c r="C6" s="3"/>
      <c r="D6" s="9" t="s">
        <v>10</v>
      </c>
      <c r="E6" s="144"/>
      <c r="F6" s="24">
        <f>F22+F14+F30+F38+F46+F54</f>
        <v>1787</v>
      </c>
      <c r="G6" s="24">
        <f>G22+G14+G30+G38+G46+G54</f>
        <v>2136</v>
      </c>
      <c r="H6" s="26">
        <f>H22+H14+H30+H38+H46+H54</f>
        <v>2254</v>
      </c>
      <c r="I6" s="137"/>
      <c r="J6" s="24">
        <f>J22+J14+J30+J38+J46+J54</f>
        <v>4074</v>
      </c>
      <c r="K6" s="24">
        <f>K22+K14+K30+K38+K46+K54</f>
        <v>4619</v>
      </c>
      <c r="L6" s="26">
        <f>L22+L14+L30+L38+L46+L54</f>
        <v>4912</v>
      </c>
      <c r="M6" s="1"/>
      <c r="N6" s="149"/>
      <c r="O6" s="149"/>
      <c r="P6" s="149"/>
      <c r="Q6" s="149"/>
      <c r="R6" s="149"/>
      <c r="S6" s="149"/>
      <c r="T6" s="149"/>
      <c r="U6" s="149"/>
      <c r="V6" s="149"/>
    </row>
    <row r="7" spans="2:22">
      <c r="B7" s="42"/>
      <c r="C7" s="3"/>
      <c r="D7" s="20" t="s">
        <v>11</v>
      </c>
      <c r="E7" s="145"/>
      <c r="F7" s="99">
        <v>0.55000000000000004</v>
      </c>
      <c r="G7" s="99">
        <f>G6/F6-1</f>
        <v>0.19529938444320094</v>
      </c>
      <c r="H7" s="100">
        <f>H6/G6-1</f>
        <v>5.5243445692883864E-2</v>
      </c>
      <c r="I7" s="135"/>
      <c r="J7" s="99">
        <v>0.51</v>
      </c>
      <c r="K7" s="99">
        <f>K6/J6-1</f>
        <v>0.13377515954835539</v>
      </c>
      <c r="L7" s="100">
        <f>L6/K6-1</f>
        <v>6.3433643645810722E-2</v>
      </c>
      <c r="M7" s="1"/>
      <c r="N7" s="149"/>
      <c r="O7" s="149"/>
      <c r="P7" s="149"/>
      <c r="Q7" s="149"/>
      <c r="R7" s="149"/>
      <c r="S7" s="149"/>
      <c r="T7" s="149"/>
      <c r="U7" s="149"/>
      <c r="V7" s="149"/>
    </row>
    <row r="8" spans="2:22">
      <c r="B8" s="42"/>
      <c r="C8" s="3"/>
      <c r="D8" s="20" t="s">
        <v>12</v>
      </c>
      <c r="E8" s="145"/>
      <c r="F8" s="99">
        <v>0.68</v>
      </c>
      <c r="G8" s="99">
        <v>0.18</v>
      </c>
      <c r="H8" s="100">
        <v>0.18</v>
      </c>
      <c r="I8" s="135"/>
      <c r="J8" s="99">
        <v>0.61</v>
      </c>
      <c r="K8" s="99">
        <v>0.16</v>
      </c>
      <c r="L8" s="135">
        <v>0.16</v>
      </c>
      <c r="M8" s="1"/>
      <c r="N8" s="149"/>
      <c r="O8" s="149"/>
      <c r="P8" s="149"/>
      <c r="Q8" s="149"/>
      <c r="R8" s="149"/>
      <c r="S8" s="149"/>
      <c r="T8" s="149"/>
      <c r="U8" s="149"/>
      <c r="V8" s="149"/>
    </row>
    <row r="9" spans="2:22">
      <c r="B9" s="42"/>
      <c r="C9" s="3"/>
      <c r="D9" s="9" t="s">
        <v>13</v>
      </c>
      <c r="E9" s="144"/>
      <c r="F9" s="24">
        <f>F25+F17+F33+F41+F49+F57</f>
        <v>19</v>
      </c>
      <c r="G9" s="24">
        <f>G25+G17+G33+G41+G49+G57</f>
        <v>-110</v>
      </c>
      <c r="H9" s="26">
        <f>H25+H17+H33+H41+H49+H57</f>
        <v>-209</v>
      </c>
      <c r="I9" s="137"/>
      <c r="J9" s="24">
        <f>J25+J17+J33+J41+J49+J57</f>
        <v>11</v>
      </c>
      <c r="K9" s="24">
        <f>K25+K17+K33+K41+K49+K57</f>
        <v>-283</v>
      </c>
      <c r="L9" s="26">
        <f>L25+L17+L33+L41+L49+L57</f>
        <v>-301</v>
      </c>
      <c r="N9" s="149"/>
      <c r="O9" s="149"/>
      <c r="P9" s="149"/>
      <c r="Q9" s="149"/>
      <c r="R9" s="149"/>
      <c r="S9" s="149"/>
      <c r="T9" s="149"/>
      <c r="U9" s="149"/>
      <c r="V9" s="149"/>
    </row>
    <row r="10" spans="2:22">
      <c r="B10" s="42"/>
      <c r="C10" s="3"/>
      <c r="D10" s="20" t="s">
        <v>14</v>
      </c>
      <c r="E10" s="145"/>
      <c r="F10" s="99">
        <f>F9/F6</f>
        <v>1.0632344711807499E-2</v>
      </c>
      <c r="G10" s="99">
        <f>G9/G6</f>
        <v>-5.1498127340823971E-2</v>
      </c>
      <c r="H10" s="100">
        <f>H9/H6</f>
        <v>-9.2724046140195207E-2</v>
      </c>
      <c r="I10" s="135"/>
      <c r="J10" s="99">
        <f>J9/J6</f>
        <v>2.7000490918016691E-3</v>
      </c>
      <c r="K10" s="99">
        <f>K9/K6</f>
        <v>-6.1268672872916215E-2</v>
      </c>
      <c r="L10" s="100">
        <f>L9/L6</f>
        <v>-6.1278501628664495E-2</v>
      </c>
      <c r="M10" s="1"/>
      <c r="N10" s="149"/>
      <c r="O10" s="149"/>
      <c r="P10" s="149"/>
      <c r="Q10" s="149"/>
      <c r="R10" s="149"/>
      <c r="S10" s="149"/>
      <c r="T10" s="149"/>
      <c r="U10" s="149"/>
      <c r="V10" s="149"/>
    </row>
    <row r="11" spans="2:22">
      <c r="B11" s="42"/>
      <c r="C11" s="3"/>
      <c r="D11" s="9" t="s">
        <v>15</v>
      </c>
      <c r="E11" s="144"/>
      <c r="F11" s="24">
        <f>F27+F19+F35+F43+F51+F59</f>
        <v>-11</v>
      </c>
      <c r="G11" s="24">
        <f>G27+G19+G35+G43+G51+G59</f>
        <v>-149</v>
      </c>
      <c r="H11" s="26">
        <f>H27+H19+H35+H43+H51+H59</f>
        <v>-256</v>
      </c>
      <c r="I11" s="137"/>
      <c r="J11" s="24">
        <f>J27+J19+J35+J43+J51+J59</f>
        <v>-58</v>
      </c>
      <c r="K11" s="24">
        <f>K27+K19+K35+K43+K51+K59</f>
        <v>-370</v>
      </c>
      <c r="L11" s="26">
        <f>L27+L19+L35+L43+L51+L59</f>
        <v>-401</v>
      </c>
      <c r="N11" s="149"/>
      <c r="O11" s="149"/>
      <c r="P11" s="149"/>
      <c r="Q11" s="149"/>
      <c r="R11" s="149"/>
      <c r="S11" s="149"/>
      <c r="T11" s="149"/>
      <c r="U11" s="149"/>
      <c r="V11" s="149"/>
    </row>
    <row r="12" spans="2:22">
      <c r="B12" s="42"/>
      <c r="C12" s="3"/>
      <c r="D12" s="20" t="s">
        <v>16</v>
      </c>
      <c r="E12" s="145"/>
      <c r="F12" s="99">
        <f>F11/F6</f>
        <v>-6.155567991046447E-3</v>
      </c>
      <c r="G12" s="99">
        <f>G11/G6</f>
        <v>-6.9756554307116109E-2</v>
      </c>
      <c r="H12" s="100">
        <f>H11/H6</f>
        <v>-0.11357586512866016</v>
      </c>
      <c r="I12" s="135"/>
      <c r="J12" s="99">
        <f>J11/J6</f>
        <v>-1.4236622484045164E-2</v>
      </c>
      <c r="K12" s="99">
        <f>K11/K6</f>
        <v>-8.0103918597098936E-2</v>
      </c>
      <c r="L12" s="100">
        <f>L11/L6</f>
        <v>-8.1636807817589571E-2</v>
      </c>
      <c r="M12" s="1"/>
      <c r="N12" s="149"/>
      <c r="O12" s="149"/>
      <c r="P12" s="149"/>
      <c r="Q12" s="149"/>
      <c r="R12" s="149"/>
      <c r="S12" s="149"/>
      <c r="T12" s="149"/>
      <c r="U12" s="149"/>
      <c r="V12" s="149"/>
    </row>
    <row r="13" spans="2:22">
      <c r="B13" s="42"/>
      <c r="C13" s="3"/>
      <c r="D13" s="151" t="s">
        <v>17</v>
      </c>
      <c r="E13" s="170"/>
      <c r="F13" s="15"/>
      <c r="G13" s="15"/>
      <c r="H13" s="18"/>
      <c r="I13" s="166"/>
      <c r="J13" s="15"/>
      <c r="K13" s="15"/>
      <c r="L13" s="18"/>
      <c r="N13" s="149"/>
      <c r="O13" s="149"/>
      <c r="P13" s="149"/>
      <c r="Q13" s="149"/>
      <c r="R13" s="149"/>
      <c r="S13" s="149"/>
      <c r="T13" s="149"/>
      <c r="U13" s="149"/>
      <c r="V13" s="149"/>
    </row>
    <row r="14" spans="2:22">
      <c r="B14" s="42"/>
      <c r="C14" s="3"/>
      <c r="D14" s="152" t="s">
        <v>10</v>
      </c>
      <c r="E14" s="144"/>
      <c r="F14" s="24">
        <f>'Food Delivery'!F6</f>
        <v>323</v>
      </c>
      <c r="G14" s="24">
        <f>'Food Delivery'!G6</f>
        <v>464</v>
      </c>
      <c r="H14" s="26">
        <f>'Food Delivery'!H6</f>
        <v>663</v>
      </c>
      <c r="I14" s="137"/>
      <c r="J14" s="24">
        <f>'Food Delivery'!J6</f>
        <v>737</v>
      </c>
      <c r="K14" s="24">
        <f>'Food Delivery'!K6</f>
        <v>991</v>
      </c>
      <c r="L14" s="26">
        <f>'Food Delivery'!L6</f>
        <v>1371</v>
      </c>
      <c r="N14" s="149"/>
      <c r="O14" s="149"/>
      <c r="P14" s="149"/>
      <c r="Q14" s="149"/>
      <c r="R14" s="149"/>
      <c r="S14" s="149"/>
      <c r="T14" s="149"/>
      <c r="U14" s="149"/>
      <c r="V14" s="149"/>
    </row>
    <row r="15" spans="2:22">
      <c r="B15" s="42"/>
      <c r="C15" s="3"/>
      <c r="D15" s="153" t="s">
        <v>11</v>
      </c>
      <c r="E15" s="145"/>
      <c r="F15" s="99">
        <v>1.5</v>
      </c>
      <c r="G15" s="99">
        <f>G14/F14-1</f>
        <v>0.43653250773993801</v>
      </c>
      <c r="H15" s="100">
        <f>H14/G14-1</f>
        <v>0.42887931034482762</v>
      </c>
      <c r="I15" s="135"/>
      <c r="J15" s="99">
        <v>1.37</v>
      </c>
      <c r="K15" s="99">
        <f>K14/J14-1</f>
        <v>0.34464043419267298</v>
      </c>
      <c r="L15" s="100">
        <f>L14/K14-1</f>
        <v>0.38345105953582248</v>
      </c>
      <c r="N15" s="149"/>
      <c r="O15" s="149"/>
      <c r="P15" s="149"/>
      <c r="Q15" s="149"/>
      <c r="R15" s="149"/>
      <c r="S15" s="149"/>
      <c r="T15" s="149"/>
      <c r="U15" s="149"/>
      <c r="V15" s="149"/>
    </row>
    <row r="16" spans="2:22">
      <c r="B16" s="42"/>
      <c r="C16" s="3"/>
      <c r="D16" s="153" t="s">
        <v>12</v>
      </c>
      <c r="E16" s="145"/>
      <c r="F16" s="99">
        <f>'Food Delivery'!F8</f>
        <v>2.42</v>
      </c>
      <c r="G16" s="99">
        <f>'Food Delivery'!G8</f>
        <v>0.38</v>
      </c>
      <c r="H16" s="100">
        <f>'Food Delivery'!H8</f>
        <v>0.39</v>
      </c>
      <c r="I16" s="135"/>
      <c r="J16" s="99">
        <f>'Food Delivery'!J8</f>
        <v>2.08</v>
      </c>
      <c r="K16" s="99">
        <f>'Food Delivery'!K8</f>
        <v>0.28999999999999998</v>
      </c>
      <c r="L16" s="100">
        <f>'Food Delivery'!L8</f>
        <v>0.35</v>
      </c>
      <c r="N16" s="149"/>
      <c r="O16" s="149"/>
      <c r="P16" s="149"/>
      <c r="Q16" s="149"/>
      <c r="R16" s="149"/>
      <c r="S16" s="149"/>
      <c r="T16" s="149"/>
      <c r="U16" s="149"/>
      <c r="V16" s="149"/>
    </row>
    <row r="17" spans="2:22">
      <c r="B17" s="42"/>
      <c r="C17" s="3"/>
      <c r="D17" s="152" t="s">
        <v>13</v>
      </c>
      <c r="E17" s="144"/>
      <c r="F17" s="24">
        <v>-20</v>
      </c>
      <c r="G17" s="24">
        <v>-105</v>
      </c>
      <c r="H17" s="26">
        <v>-64</v>
      </c>
      <c r="I17" s="137"/>
      <c r="J17" s="24">
        <v>-58</v>
      </c>
      <c r="K17" s="24">
        <v>-209</v>
      </c>
      <c r="L17" s="26">
        <v>-94</v>
      </c>
      <c r="N17" s="149"/>
      <c r="O17" s="149"/>
      <c r="P17" s="149"/>
      <c r="Q17" s="149"/>
      <c r="R17" s="149"/>
      <c r="S17" s="149"/>
      <c r="T17" s="149"/>
      <c r="U17" s="149"/>
      <c r="V17" s="149"/>
    </row>
    <row r="18" spans="2:22">
      <c r="B18" s="42"/>
      <c r="C18" s="3"/>
      <c r="D18" s="153" t="s">
        <v>14</v>
      </c>
      <c r="E18" s="145"/>
      <c r="F18" s="99">
        <f>F17/F14</f>
        <v>-6.1919504643962849E-2</v>
      </c>
      <c r="G18" s="99">
        <f>G17/G14</f>
        <v>-0.22629310344827586</v>
      </c>
      <c r="H18" s="100">
        <f>H17/H14</f>
        <v>-9.6530920060331829E-2</v>
      </c>
      <c r="I18" s="135"/>
      <c r="J18" s="99">
        <f>J17/J14</f>
        <v>-7.8697421981004073E-2</v>
      </c>
      <c r="K18" s="99">
        <f>K17/K14</f>
        <v>-0.21089808274470231</v>
      </c>
      <c r="L18" s="100">
        <f>L17/L14</f>
        <v>-6.8563092633114511E-2</v>
      </c>
      <c r="N18" s="149"/>
      <c r="O18" s="149"/>
      <c r="P18" s="149"/>
      <c r="Q18" s="149"/>
      <c r="R18" s="149"/>
      <c r="S18" s="149"/>
      <c r="T18" s="149"/>
      <c r="U18" s="149"/>
      <c r="V18" s="149"/>
    </row>
    <row r="19" spans="2:22">
      <c r="B19" s="42"/>
      <c r="C19" s="3"/>
      <c r="D19" s="152" t="s">
        <v>15</v>
      </c>
      <c r="E19" s="144"/>
      <c r="F19" s="24">
        <f>'Food Delivery'!F9</f>
        <v>-22</v>
      </c>
      <c r="G19" s="24">
        <f>'Food Delivery'!G9</f>
        <v>-108</v>
      </c>
      <c r="H19" s="26">
        <f>'Food Delivery'!H9</f>
        <v>-70</v>
      </c>
      <c r="I19" s="137"/>
      <c r="J19" s="24">
        <f>'Food Delivery'!J9</f>
        <v>-63</v>
      </c>
      <c r="K19" s="24">
        <f>'Food Delivery'!K9</f>
        <v>-216</v>
      </c>
      <c r="L19" s="26">
        <f>'Food Delivery'!L9</f>
        <v>-106</v>
      </c>
      <c r="N19" s="149"/>
      <c r="O19" s="149"/>
      <c r="P19" s="149"/>
      <c r="Q19" s="149"/>
      <c r="R19" s="149"/>
      <c r="S19" s="149"/>
      <c r="T19" s="149"/>
      <c r="U19" s="149"/>
      <c r="V19" s="149"/>
    </row>
    <row r="20" spans="2:22">
      <c r="B20" s="42"/>
      <c r="C20" s="3"/>
      <c r="D20" s="153" t="s">
        <v>16</v>
      </c>
      <c r="E20" s="145"/>
      <c r="F20" s="99">
        <f>F19/F14</f>
        <v>-6.8111455108359129E-2</v>
      </c>
      <c r="G20" s="99">
        <f>G19/G14</f>
        <v>-0.23275862068965517</v>
      </c>
      <c r="H20" s="100">
        <f>H19/H14</f>
        <v>-0.10558069381598793</v>
      </c>
      <c r="I20" s="135"/>
      <c r="J20" s="99">
        <f>J19/J14</f>
        <v>-8.5481682496607869E-2</v>
      </c>
      <c r="K20" s="99">
        <f>K19/K14</f>
        <v>-0.21796165489404642</v>
      </c>
      <c r="L20" s="100">
        <f>L19/L14</f>
        <v>-7.7315827862873818E-2</v>
      </c>
      <c r="N20" s="149"/>
      <c r="O20" s="149"/>
      <c r="P20" s="149"/>
      <c r="Q20" s="149"/>
      <c r="R20" s="149"/>
      <c r="S20" s="149"/>
      <c r="T20" s="149"/>
      <c r="U20" s="149"/>
      <c r="V20" s="149"/>
    </row>
    <row r="21" spans="2:22">
      <c r="B21" s="42"/>
      <c r="C21" s="3"/>
      <c r="D21" s="151" t="s">
        <v>18</v>
      </c>
      <c r="E21" s="170"/>
      <c r="F21" s="15"/>
      <c r="G21" s="15"/>
      <c r="H21" s="18"/>
      <c r="I21" s="166"/>
      <c r="J21" s="15"/>
      <c r="K21" s="15"/>
      <c r="L21" s="18"/>
      <c r="M21" s="1"/>
      <c r="N21" s="149"/>
      <c r="O21" s="149"/>
      <c r="P21" s="149"/>
      <c r="Q21" s="149"/>
      <c r="R21" s="149"/>
      <c r="S21" s="149"/>
      <c r="T21" s="149"/>
      <c r="U21" s="149"/>
      <c r="V21" s="149"/>
    </row>
    <row r="22" spans="2:22">
      <c r="B22" s="42"/>
      <c r="C22" s="3"/>
      <c r="D22" s="152" t="s">
        <v>10</v>
      </c>
      <c r="E22" s="144"/>
      <c r="F22" s="24">
        <f>Classifieds!F6</f>
        <v>201</v>
      </c>
      <c r="G22" s="24">
        <f>Classifieds!G6</f>
        <v>273</v>
      </c>
      <c r="H22" s="26">
        <f>Classifieds!H6</f>
        <v>232</v>
      </c>
      <c r="I22" s="137"/>
      <c r="J22" s="24">
        <f>Classifieds!J6</f>
        <v>434</v>
      </c>
      <c r="K22" s="24">
        <f>Classifieds!K6</f>
        <v>521</v>
      </c>
      <c r="L22" s="26">
        <f>Classifieds!L6</f>
        <v>486</v>
      </c>
      <c r="M22" s="1"/>
      <c r="N22" s="149"/>
      <c r="O22" s="149"/>
      <c r="P22" s="149"/>
      <c r="Q22" s="149"/>
      <c r="R22" s="149"/>
      <c r="S22" s="149"/>
      <c r="T22" s="149"/>
      <c r="U22" s="149"/>
      <c r="V22" s="149"/>
    </row>
    <row r="23" spans="2:22">
      <c r="B23" s="42"/>
      <c r="C23" s="3"/>
      <c r="D23" s="153" t="s">
        <v>11</v>
      </c>
      <c r="E23" s="145"/>
      <c r="F23" s="99">
        <f>Classifieds!F7</f>
        <v>-0.08</v>
      </c>
      <c r="G23" s="99">
        <f>G22/F22-1</f>
        <v>0.35820895522388052</v>
      </c>
      <c r="H23" s="100">
        <f>H22/G22-1</f>
        <v>-0.1501831501831502</v>
      </c>
      <c r="I23" s="135"/>
      <c r="J23" s="99">
        <f>Classifieds!J7</f>
        <v>-0.03</v>
      </c>
      <c r="K23" s="99">
        <f>K22/J22-1</f>
        <v>0.20046082949308763</v>
      </c>
      <c r="L23" s="100">
        <f>L22/K22-1</f>
        <v>-6.7178502879078672E-2</v>
      </c>
      <c r="M23" s="1"/>
      <c r="N23" s="149"/>
      <c r="O23" s="149"/>
      <c r="P23" s="149"/>
      <c r="Q23" s="149"/>
      <c r="R23" s="149"/>
      <c r="S23" s="149"/>
      <c r="T23" s="149"/>
      <c r="U23" s="149"/>
      <c r="V23" s="149"/>
    </row>
    <row r="24" spans="2:22">
      <c r="B24" s="42"/>
      <c r="C24" s="3"/>
      <c r="D24" s="153" t="s">
        <v>12</v>
      </c>
      <c r="E24" s="145"/>
      <c r="F24" s="99">
        <f>Classifieds!F8</f>
        <v>0.05</v>
      </c>
      <c r="G24" s="99">
        <f>Classifieds!G8</f>
        <v>0.25</v>
      </c>
      <c r="H24" s="100">
        <f>Classifieds!H8</f>
        <v>0.13</v>
      </c>
      <c r="I24" s="135"/>
      <c r="J24" s="99">
        <f>Classifieds!J8</f>
        <v>0.09</v>
      </c>
      <c r="K24" s="99">
        <f>Classifieds!K8</f>
        <v>0.22</v>
      </c>
      <c r="L24" s="100">
        <f>Classifieds!L8</f>
        <v>0.15</v>
      </c>
      <c r="M24" s="1"/>
      <c r="N24" s="149"/>
      <c r="O24" s="149"/>
      <c r="P24" s="149"/>
      <c r="Q24" s="149"/>
      <c r="R24" s="149"/>
      <c r="S24" s="149"/>
      <c r="T24" s="149"/>
      <c r="U24" s="149"/>
      <c r="V24" s="149"/>
    </row>
    <row r="25" spans="2:22">
      <c r="B25" s="42"/>
      <c r="C25" s="3"/>
      <c r="D25" s="152" t="s">
        <v>13</v>
      </c>
      <c r="E25" s="144"/>
      <c r="F25" s="24">
        <v>34</v>
      </c>
      <c r="G25" s="24">
        <v>61</v>
      </c>
      <c r="H25" s="26">
        <v>48</v>
      </c>
      <c r="I25" s="137"/>
      <c r="J25" s="24">
        <v>50</v>
      </c>
      <c r="K25" s="24">
        <v>84</v>
      </c>
      <c r="L25" s="26">
        <v>87</v>
      </c>
      <c r="N25" s="149"/>
      <c r="O25" s="149"/>
      <c r="P25" s="149"/>
      <c r="Q25" s="149"/>
      <c r="R25" s="149"/>
      <c r="S25" s="149"/>
      <c r="T25" s="149"/>
      <c r="U25" s="149"/>
      <c r="V25" s="149"/>
    </row>
    <row r="26" spans="2:22">
      <c r="B26" s="42"/>
      <c r="C26" s="3"/>
      <c r="D26" s="153" t="s">
        <v>14</v>
      </c>
      <c r="E26" s="145"/>
      <c r="F26" s="99">
        <f>F25/F22</f>
        <v>0.1691542288557214</v>
      </c>
      <c r="G26" s="99">
        <f>G25/G22</f>
        <v>0.22344322344322345</v>
      </c>
      <c r="H26" s="100">
        <f>H25/H22</f>
        <v>0.20689655172413793</v>
      </c>
      <c r="I26" s="135"/>
      <c r="J26" s="99">
        <f>J25/J22</f>
        <v>0.1152073732718894</v>
      </c>
      <c r="K26" s="99">
        <f>K25/K22</f>
        <v>0.16122840690978887</v>
      </c>
      <c r="L26" s="100">
        <f>L25/L22</f>
        <v>0.17901234567901234</v>
      </c>
      <c r="M26" s="1"/>
      <c r="N26" s="149"/>
      <c r="O26" s="149"/>
      <c r="P26" s="149"/>
      <c r="Q26" s="149"/>
      <c r="R26" s="149"/>
      <c r="S26" s="149"/>
      <c r="T26" s="149"/>
      <c r="U26" s="149"/>
      <c r="V26" s="149"/>
    </row>
    <row r="27" spans="2:22">
      <c r="B27" s="42"/>
      <c r="C27" s="3"/>
      <c r="D27" s="152" t="s">
        <v>15</v>
      </c>
      <c r="E27" s="144"/>
      <c r="F27" s="24">
        <f>Classifieds!F9</f>
        <v>26</v>
      </c>
      <c r="G27" s="24">
        <f>Classifieds!G9</f>
        <v>51</v>
      </c>
      <c r="H27" s="26">
        <f>Classifieds!H9</f>
        <v>40</v>
      </c>
      <c r="I27" s="137"/>
      <c r="J27" s="24">
        <f>Classifieds!J9</f>
        <v>31</v>
      </c>
      <c r="K27" s="24">
        <f>Classifieds!K9</f>
        <v>65</v>
      </c>
      <c r="L27" s="26">
        <f>Classifieds!L9</f>
        <v>69</v>
      </c>
      <c r="N27" s="149"/>
      <c r="O27" s="149"/>
      <c r="P27" s="149"/>
      <c r="Q27" s="149"/>
      <c r="R27" s="149"/>
      <c r="S27" s="149"/>
      <c r="T27" s="149"/>
      <c r="U27" s="149"/>
      <c r="V27" s="149"/>
    </row>
    <row r="28" spans="2:22">
      <c r="B28" s="42"/>
      <c r="C28" s="3"/>
      <c r="D28" s="153" t="s">
        <v>16</v>
      </c>
      <c r="E28" s="145"/>
      <c r="F28" s="99">
        <f>F27/F22</f>
        <v>0.12935323383084577</v>
      </c>
      <c r="G28" s="99">
        <f>G27/G22</f>
        <v>0.18681318681318682</v>
      </c>
      <c r="H28" s="100">
        <f>H27/H22</f>
        <v>0.17241379310344829</v>
      </c>
      <c r="I28" s="135"/>
      <c r="J28" s="99">
        <f>J27/J22</f>
        <v>7.1428571428571425E-2</v>
      </c>
      <c r="K28" s="99">
        <f>K27/K22</f>
        <v>0.12476007677543186</v>
      </c>
      <c r="L28" s="100">
        <f>L27/L22</f>
        <v>0.1419753086419753</v>
      </c>
      <c r="M28" s="1"/>
      <c r="N28" s="149"/>
      <c r="O28" s="149"/>
      <c r="P28" s="149"/>
      <c r="Q28" s="149"/>
      <c r="R28" s="149"/>
      <c r="S28" s="149"/>
      <c r="T28" s="149"/>
      <c r="U28" s="149"/>
      <c r="V28" s="149"/>
    </row>
    <row r="29" spans="2:22">
      <c r="B29" s="42"/>
      <c r="C29" s="3"/>
      <c r="D29" s="151" t="s">
        <v>19</v>
      </c>
      <c r="E29" s="170"/>
      <c r="F29" s="15"/>
      <c r="G29" s="15"/>
      <c r="H29" s="18"/>
      <c r="I29" s="166"/>
      <c r="J29" s="15"/>
      <c r="K29" s="15"/>
      <c r="L29" s="18"/>
      <c r="N29" s="149"/>
      <c r="O29" s="149"/>
      <c r="P29" s="149"/>
      <c r="Q29" s="149"/>
      <c r="R29" s="149"/>
      <c r="S29" s="149"/>
      <c r="T29" s="149"/>
      <c r="U29" s="149"/>
      <c r="V29" s="149"/>
    </row>
    <row r="30" spans="2:22" ht="15.6" customHeight="1">
      <c r="B30" s="42"/>
      <c r="C30" s="3"/>
      <c r="D30" s="152" t="s">
        <v>10</v>
      </c>
      <c r="E30" s="139"/>
      <c r="F30" s="24">
        <f>'Payments &amp; Fintech'!F6</f>
        <v>225</v>
      </c>
      <c r="G30" s="24">
        <f>'Payments &amp; Fintech'!G6</f>
        <v>309</v>
      </c>
      <c r="H30" s="26">
        <f>'Payments &amp; Fintech'!H6</f>
        <v>412</v>
      </c>
      <c r="I30" s="137"/>
      <c r="J30" s="24">
        <f>'Payments &amp; Fintech'!J6</f>
        <v>515</v>
      </c>
      <c r="K30" s="24">
        <f>'Payments &amp; Fintech'!K6</f>
        <v>686</v>
      </c>
      <c r="L30" s="26">
        <f>'Payments &amp; Fintech'!L6</f>
        <v>903</v>
      </c>
      <c r="N30" s="149"/>
      <c r="O30" s="149"/>
      <c r="P30" s="149"/>
      <c r="Q30" s="149"/>
      <c r="R30" s="149"/>
      <c r="S30" s="149"/>
      <c r="T30" s="149"/>
      <c r="U30" s="149"/>
      <c r="V30" s="149"/>
    </row>
    <row r="31" spans="2:22">
      <c r="B31" s="42"/>
      <c r="C31" s="3"/>
      <c r="D31" s="153" t="s">
        <v>11</v>
      </c>
      <c r="E31" s="139"/>
      <c r="F31" s="99">
        <v>0.27</v>
      </c>
      <c r="G31" s="99">
        <f>G30/F30-1</f>
        <v>0.37333333333333329</v>
      </c>
      <c r="H31" s="100">
        <f>H30/G30-1</f>
        <v>0.33333333333333326</v>
      </c>
      <c r="I31" s="135"/>
      <c r="J31" s="99">
        <v>0.33</v>
      </c>
      <c r="K31" s="99">
        <f>K30/J30-1</f>
        <v>0.33203883495145625</v>
      </c>
      <c r="L31" s="100">
        <f>L30/K30-1</f>
        <v>0.31632653061224492</v>
      </c>
      <c r="N31" s="149"/>
      <c r="O31" s="149"/>
      <c r="P31" s="149"/>
      <c r="Q31" s="149"/>
      <c r="R31" s="149"/>
      <c r="S31" s="149"/>
      <c r="T31" s="149"/>
      <c r="U31" s="149"/>
      <c r="V31" s="149"/>
    </row>
    <row r="32" spans="2:22">
      <c r="B32" s="42"/>
      <c r="C32" s="3"/>
      <c r="D32" s="153" t="s">
        <v>12</v>
      </c>
      <c r="E32" s="139"/>
      <c r="F32" s="99">
        <f>'Payments &amp; Fintech'!F8</f>
        <v>0.25</v>
      </c>
      <c r="G32" s="99">
        <f>'Payments &amp; Fintech'!G8</f>
        <v>0.4</v>
      </c>
      <c r="H32" s="100">
        <f>'Payments &amp; Fintech'!H8</f>
        <v>0.56999999999999995</v>
      </c>
      <c r="I32" s="135"/>
      <c r="J32" s="99">
        <f>'Payments &amp; Fintech'!J8</f>
        <v>0.32</v>
      </c>
      <c r="K32" s="99">
        <f>'Payments &amp; Fintech'!K8</f>
        <v>0.41</v>
      </c>
      <c r="L32" s="100">
        <f>'Payments &amp; Fintech'!L8</f>
        <v>0.52</v>
      </c>
      <c r="N32" s="149"/>
      <c r="O32" s="149"/>
      <c r="P32" s="149"/>
      <c r="Q32" s="149"/>
      <c r="R32" s="149"/>
      <c r="S32" s="149"/>
      <c r="T32" s="149"/>
      <c r="U32" s="149"/>
      <c r="V32" s="149"/>
    </row>
    <row r="33" spans="2:22">
      <c r="B33" s="42"/>
      <c r="C33" s="3"/>
      <c r="D33" s="152" t="s">
        <v>13</v>
      </c>
      <c r="E33" s="139"/>
      <c r="F33" s="24">
        <v>-20</v>
      </c>
      <c r="G33" s="24">
        <v>-24</v>
      </c>
      <c r="H33" s="26">
        <v>-76</v>
      </c>
      <c r="I33" s="137"/>
      <c r="J33" s="24">
        <v>-46</v>
      </c>
      <c r="K33" s="24">
        <v>-39</v>
      </c>
      <c r="L33" s="26">
        <v>-77</v>
      </c>
      <c r="N33" s="149"/>
      <c r="O33" s="149"/>
      <c r="P33" s="149"/>
      <c r="Q33" s="149"/>
      <c r="R33" s="149"/>
      <c r="S33" s="149"/>
      <c r="T33" s="149"/>
      <c r="U33" s="149"/>
      <c r="V33" s="149"/>
    </row>
    <row r="34" spans="2:22">
      <c r="B34" s="42"/>
      <c r="C34" s="3"/>
      <c r="D34" s="153" t="s">
        <v>14</v>
      </c>
      <c r="E34" s="139"/>
      <c r="F34" s="99">
        <f>F33/F30</f>
        <v>-8.8888888888888892E-2</v>
      </c>
      <c r="G34" s="99">
        <f>G33/G30</f>
        <v>-7.7669902912621352E-2</v>
      </c>
      <c r="H34" s="100">
        <f>H33/H30</f>
        <v>-0.18446601941747573</v>
      </c>
      <c r="I34" s="135"/>
      <c r="J34" s="99">
        <f>J33/J30</f>
        <v>-8.9320388349514557E-2</v>
      </c>
      <c r="K34" s="99">
        <f>K33/K30</f>
        <v>-5.6851311953352766E-2</v>
      </c>
      <c r="L34" s="100">
        <f>L33/L30</f>
        <v>-8.5271317829457363E-2</v>
      </c>
      <c r="N34" s="149"/>
      <c r="O34" s="149"/>
      <c r="P34" s="149"/>
      <c r="Q34" s="149"/>
      <c r="R34" s="149"/>
      <c r="S34" s="149"/>
      <c r="T34" s="149"/>
      <c r="U34" s="149"/>
      <c r="V34" s="149"/>
    </row>
    <row r="35" spans="2:22">
      <c r="B35" s="42"/>
      <c r="C35" s="3"/>
      <c r="D35" s="152" t="s">
        <v>15</v>
      </c>
      <c r="E35" s="139"/>
      <c r="F35" s="24">
        <f>'Payments &amp; Fintech'!F9</f>
        <v>-24</v>
      </c>
      <c r="G35" s="24">
        <f>'Payments &amp; Fintech'!G9</f>
        <v>-27</v>
      </c>
      <c r="H35" s="26">
        <f>'Payments &amp; Fintech'!H9</f>
        <v>-80</v>
      </c>
      <c r="I35" s="137"/>
      <c r="J35" s="24">
        <f>'Payments &amp; Fintech'!J9</f>
        <v>-55</v>
      </c>
      <c r="K35" s="24">
        <f>'Payments &amp; Fintech'!K9</f>
        <v>-46</v>
      </c>
      <c r="L35" s="26">
        <f>'Payments &amp; Fintech'!L9</f>
        <v>-83</v>
      </c>
      <c r="N35" s="149"/>
      <c r="O35" s="149"/>
      <c r="P35" s="149"/>
      <c r="Q35" s="149"/>
      <c r="R35" s="149"/>
      <c r="S35" s="149"/>
      <c r="T35" s="149"/>
      <c r="U35" s="149"/>
      <c r="V35" s="149"/>
    </row>
    <row r="36" spans="2:22">
      <c r="B36" s="42"/>
      <c r="C36" s="3"/>
      <c r="D36" s="153" t="s">
        <v>16</v>
      </c>
      <c r="E36" s="139"/>
      <c r="F36" s="99">
        <f>F35/F30</f>
        <v>-0.10666666666666667</v>
      </c>
      <c r="G36" s="99">
        <f>G35/G30</f>
        <v>-8.7378640776699032E-2</v>
      </c>
      <c r="H36" s="100">
        <f>H35/H30</f>
        <v>-0.1941747572815534</v>
      </c>
      <c r="I36" s="135"/>
      <c r="J36" s="99">
        <f>J35/J30</f>
        <v>-0.10679611650485436</v>
      </c>
      <c r="K36" s="99">
        <f>K35/K30</f>
        <v>-6.7055393586005832E-2</v>
      </c>
      <c r="L36" s="100">
        <f>L35/L30</f>
        <v>-9.1915836101882614E-2</v>
      </c>
      <c r="N36" s="149"/>
      <c r="O36" s="149"/>
      <c r="P36" s="149"/>
      <c r="Q36" s="149"/>
      <c r="R36" s="149"/>
      <c r="S36" s="149"/>
      <c r="T36" s="149"/>
      <c r="U36" s="149"/>
      <c r="V36" s="149"/>
    </row>
    <row r="37" spans="2:22" ht="15">
      <c r="B37" s="42"/>
      <c r="C37" s="3"/>
      <c r="D37" s="151" t="s">
        <v>48</v>
      </c>
      <c r="E37" s="170"/>
      <c r="F37" s="15"/>
      <c r="G37" s="15"/>
      <c r="H37" s="18"/>
      <c r="I37" s="166"/>
      <c r="J37" s="15"/>
      <c r="K37" s="15"/>
      <c r="L37" s="18"/>
      <c r="N37" s="149"/>
      <c r="O37" s="149"/>
      <c r="P37" s="149"/>
      <c r="Q37" s="149"/>
      <c r="R37" s="149"/>
      <c r="S37" s="149"/>
      <c r="T37" s="149"/>
      <c r="U37" s="149"/>
      <c r="V37" s="149"/>
    </row>
    <row r="38" spans="2:22">
      <c r="B38" s="42"/>
      <c r="C38" s="3"/>
      <c r="D38" s="152" t="s">
        <v>10</v>
      </c>
      <c r="E38" s="139"/>
      <c r="F38" s="24">
        <f>Edtech!F6</f>
        <v>0</v>
      </c>
      <c r="G38" s="24">
        <f>Edtech!G6</f>
        <v>23</v>
      </c>
      <c r="H38" s="26">
        <f>Edtech!H6</f>
        <v>63</v>
      </c>
      <c r="I38" s="137"/>
      <c r="J38" s="23">
        <f>Edtech!J6</f>
        <v>0</v>
      </c>
      <c r="K38" s="23">
        <f>Edtech!K6</f>
        <v>84</v>
      </c>
      <c r="L38" s="26">
        <f>Edtech!L6</f>
        <v>134</v>
      </c>
      <c r="N38" s="149"/>
      <c r="O38" s="149"/>
      <c r="P38" s="149"/>
      <c r="Q38" s="149"/>
      <c r="R38" s="149"/>
      <c r="S38" s="149"/>
      <c r="T38" s="149"/>
      <c r="U38" s="149"/>
      <c r="V38" s="149"/>
    </row>
    <row r="39" spans="2:22">
      <c r="B39" s="42"/>
      <c r="C39" s="3"/>
      <c r="D39" s="153" t="s">
        <v>11</v>
      </c>
      <c r="E39" s="139"/>
      <c r="F39" s="21" t="s">
        <v>27</v>
      </c>
      <c r="G39" s="21" t="s">
        <v>27</v>
      </c>
      <c r="H39" s="100">
        <f>H38/G38-1</f>
        <v>1.7391304347826089</v>
      </c>
      <c r="I39" s="135"/>
      <c r="J39" s="21" t="s">
        <v>27</v>
      </c>
      <c r="K39" s="21" t="s">
        <v>27</v>
      </c>
      <c r="L39" s="100">
        <f>L38/K38-1</f>
        <v>0.59523809523809534</v>
      </c>
      <c r="N39" s="149"/>
      <c r="O39" s="149"/>
      <c r="P39" s="149"/>
      <c r="Q39" s="149"/>
      <c r="R39" s="149"/>
      <c r="S39" s="149"/>
      <c r="T39" s="149"/>
      <c r="U39" s="149"/>
      <c r="V39" s="149"/>
    </row>
    <row r="40" spans="2:22">
      <c r="B40" s="42"/>
      <c r="C40" s="3"/>
      <c r="D40" s="153" t="s">
        <v>12</v>
      </c>
      <c r="E40" s="139"/>
      <c r="F40" s="21" t="str">
        <f>Edtech!F8</f>
        <v>-</v>
      </c>
      <c r="G40" s="21" t="str">
        <f>Edtech!G8</f>
        <v>-</v>
      </c>
      <c r="H40" s="100">
        <f>Edtech!H8</f>
        <v>0.3</v>
      </c>
      <c r="I40" s="135"/>
      <c r="J40" s="21" t="str">
        <f>Edtech!J8</f>
        <v>-</v>
      </c>
      <c r="K40" s="21" t="str">
        <f>Edtech!K8</f>
        <v>-</v>
      </c>
      <c r="L40" s="100">
        <f>Edtech!L8</f>
        <v>0.21</v>
      </c>
      <c r="N40" s="149"/>
      <c r="O40" s="149"/>
      <c r="P40" s="149"/>
      <c r="Q40" s="149"/>
      <c r="R40" s="149"/>
      <c r="S40" s="149"/>
      <c r="T40" s="149"/>
      <c r="U40" s="149"/>
      <c r="V40" s="149"/>
    </row>
    <row r="41" spans="2:22">
      <c r="B41" s="42"/>
      <c r="C41" s="3"/>
      <c r="D41" s="152" t="s">
        <v>13</v>
      </c>
      <c r="E41" s="139"/>
      <c r="F41" s="24">
        <v>-4</v>
      </c>
      <c r="G41" s="24">
        <v>-14</v>
      </c>
      <c r="H41" s="26">
        <v>-66</v>
      </c>
      <c r="I41" s="137"/>
      <c r="J41" s="24">
        <v>-10</v>
      </c>
      <c r="K41" s="24">
        <v>-50</v>
      </c>
      <c r="L41" s="26">
        <v>-122</v>
      </c>
      <c r="N41" s="149"/>
      <c r="O41" s="149"/>
      <c r="P41" s="149"/>
      <c r="Q41" s="149"/>
      <c r="R41" s="149"/>
      <c r="S41" s="149"/>
      <c r="T41" s="149"/>
      <c r="U41" s="149"/>
      <c r="V41" s="149"/>
    </row>
    <row r="42" spans="2:22">
      <c r="B42" s="42"/>
      <c r="C42" s="3"/>
      <c r="D42" s="153" t="s">
        <v>14</v>
      </c>
      <c r="E42" s="139"/>
      <c r="F42" s="21" t="s">
        <v>27</v>
      </c>
      <c r="G42" s="99">
        <f>G41/G38</f>
        <v>-0.60869565217391308</v>
      </c>
      <c r="H42" s="100">
        <f>H41/H38</f>
        <v>-1.0476190476190477</v>
      </c>
      <c r="I42" s="135"/>
      <c r="J42" s="21" t="s">
        <v>27</v>
      </c>
      <c r="K42" s="21">
        <f>K41/K38</f>
        <v>-0.59523809523809523</v>
      </c>
      <c r="L42" s="100">
        <f>L41/L38</f>
        <v>-0.91044776119402981</v>
      </c>
      <c r="N42" s="149"/>
      <c r="O42" s="149"/>
      <c r="P42" s="149"/>
      <c r="Q42" s="149"/>
      <c r="R42" s="149"/>
      <c r="S42" s="149"/>
      <c r="T42" s="149"/>
      <c r="U42" s="149"/>
      <c r="V42" s="149"/>
    </row>
    <row r="43" spans="2:22">
      <c r="B43" s="42"/>
      <c r="C43" s="3"/>
      <c r="D43" s="152" t="s">
        <v>15</v>
      </c>
      <c r="E43" s="139"/>
      <c r="F43" s="24">
        <f>Edtech!F9</f>
        <v>-4</v>
      </c>
      <c r="G43" s="24">
        <f>Edtech!G9</f>
        <v>-15</v>
      </c>
      <c r="H43" s="26">
        <f>Edtech!H9</f>
        <v>-68</v>
      </c>
      <c r="I43" s="137"/>
      <c r="J43" s="24">
        <f>Edtech!J9</f>
        <v>-10</v>
      </c>
      <c r="K43" s="24">
        <f>Edtech!K9</f>
        <v>-55</v>
      </c>
      <c r="L43" s="26">
        <f>Edtech!L9</f>
        <v>-131</v>
      </c>
      <c r="M43" s="33">
        <f>Edtech!M9</f>
        <v>0</v>
      </c>
      <c r="N43" s="149"/>
      <c r="O43" s="149"/>
      <c r="P43" s="149"/>
      <c r="Q43" s="149"/>
      <c r="R43" s="149"/>
      <c r="S43" s="149"/>
      <c r="T43" s="149"/>
      <c r="U43" s="149"/>
      <c r="V43" s="149"/>
    </row>
    <row r="44" spans="2:22">
      <c r="B44" s="42"/>
      <c r="C44" s="3"/>
      <c r="D44" s="153" t="s">
        <v>16</v>
      </c>
      <c r="E44" s="139"/>
      <c r="F44" s="21" t="s">
        <v>27</v>
      </c>
      <c r="G44" s="99">
        <f>G43/G38</f>
        <v>-0.65217391304347827</v>
      </c>
      <c r="H44" s="100">
        <f>H43/H38</f>
        <v>-1.0793650793650793</v>
      </c>
      <c r="I44" s="135"/>
      <c r="J44" s="21" t="s">
        <v>27</v>
      </c>
      <c r="K44" s="21">
        <f>K43/K38</f>
        <v>-0.65476190476190477</v>
      </c>
      <c r="L44" s="100">
        <f>L43/L38</f>
        <v>-0.97761194029850751</v>
      </c>
      <c r="N44" s="149"/>
      <c r="O44" s="149"/>
      <c r="P44" s="149"/>
      <c r="Q44" s="149"/>
      <c r="R44" s="149"/>
      <c r="S44" s="149"/>
      <c r="T44" s="149"/>
      <c r="U44" s="149"/>
      <c r="V44" s="149"/>
    </row>
    <row r="45" spans="2:22">
      <c r="B45" s="42"/>
      <c r="C45" s="3"/>
      <c r="D45" s="151" t="s">
        <v>21</v>
      </c>
      <c r="E45" s="170"/>
      <c r="F45" s="15"/>
      <c r="G45" s="15"/>
      <c r="H45" s="18"/>
      <c r="I45" s="166"/>
      <c r="J45" s="15"/>
      <c r="K45" s="15"/>
      <c r="L45" s="18"/>
      <c r="N45" s="149"/>
      <c r="O45" s="149"/>
      <c r="P45" s="149"/>
      <c r="Q45" s="149"/>
      <c r="R45" s="149"/>
      <c r="S45" s="149"/>
      <c r="T45" s="149"/>
      <c r="U45" s="149"/>
      <c r="V45" s="149"/>
    </row>
    <row r="46" spans="2:22">
      <c r="B46" s="42"/>
      <c r="C46" s="3"/>
      <c r="D46" s="152" t="s">
        <v>10</v>
      </c>
      <c r="E46" s="139"/>
      <c r="F46" s="24">
        <f>Etail!F6</f>
        <v>963</v>
      </c>
      <c r="G46" s="24">
        <f>Etail!G6</f>
        <v>1026</v>
      </c>
      <c r="H46" s="26">
        <f>Etail!H6</f>
        <v>843</v>
      </c>
      <c r="I46" s="137"/>
      <c r="J46" s="23">
        <f>Etail!J6</f>
        <v>2244</v>
      </c>
      <c r="K46" s="23">
        <f>Etail!K6</f>
        <v>2249</v>
      </c>
      <c r="L46" s="26">
        <f>Etail!L6</f>
        <v>1928</v>
      </c>
      <c r="N46" s="149"/>
      <c r="O46" s="149"/>
      <c r="P46" s="149"/>
      <c r="Q46" s="149"/>
      <c r="R46" s="149"/>
      <c r="S46" s="149"/>
      <c r="T46" s="149"/>
      <c r="U46" s="149"/>
      <c r="V46" s="149"/>
    </row>
    <row r="47" spans="2:22">
      <c r="B47" s="42"/>
      <c r="C47" s="3"/>
      <c r="D47" s="153" t="s">
        <v>11</v>
      </c>
      <c r="E47" s="139"/>
      <c r="F47" s="21">
        <v>0.84</v>
      </c>
      <c r="G47" s="21">
        <f>G46/F46-1</f>
        <v>6.5420560747663448E-2</v>
      </c>
      <c r="H47" s="100">
        <f>H46/G46-1</f>
        <v>-0.17836257309941517</v>
      </c>
      <c r="I47" s="135"/>
      <c r="J47" s="21">
        <v>0.65</v>
      </c>
      <c r="K47" s="21">
        <f>K46/J46-1</f>
        <v>2.2281639928698471E-3</v>
      </c>
      <c r="L47" s="100">
        <f>L46/K46-1</f>
        <v>-0.14273010226767457</v>
      </c>
      <c r="N47" s="149"/>
      <c r="O47" s="149"/>
      <c r="P47" s="149"/>
      <c r="Q47" s="149"/>
      <c r="R47" s="149"/>
      <c r="S47" s="149"/>
      <c r="T47" s="149"/>
      <c r="U47" s="149"/>
      <c r="V47" s="149"/>
    </row>
    <row r="48" spans="2:22">
      <c r="B48" s="42"/>
      <c r="C48" s="3"/>
      <c r="D48" s="153" t="s">
        <v>12</v>
      </c>
      <c r="E48" s="139"/>
      <c r="F48" s="21">
        <f>Etail!F8</f>
        <v>0.7</v>
      </c>
      <c r="G48" s="21">
        <f>Etail!G8</f>
        <v>0.04</v>
      </c>
      <c r="H48" s="100">
        <f>Etail!H8</f>
        <v>-0.04</v>
      </c>
      <c r="I48" s="135"/>
      <c r="J48" s="21">
        <f>Etail!J8</f>
        <v>0.54</v>
      </c>
      <c r="K48" s="21">
        <f>Etail!K8</f>
        <v>0.03</v>
      </c>
      <c r="L48" s="100">
        <f>Etail!L8</f>
        <v>-0.04</v>
      </c>
      <c r="N48" s="149"/>
      <c r="O48" s="149"/>
      <c r="P48" s="149"/>
      <c r="Q48" s="149"/>
      <c r="R48" s="149"/>
      <c r="S48" s="149"/>
      <c r="T48" s="149"/>
      <c r="U48" s="149"/>
      <c r="V48" s="149"/>
    </row>
    <row r="49" spans="2:22">
      <c r="B49" s="42"/>
      <c r="C49" s="3"/>
      <c r="D49" s="152" t="s">
        <v>13</v>
      </c>
      <c r="E49" s="139"/>
      <c r="F49" s="24">
        <v>40</v>
      </c>
      <c r="G49" s="24">
        <v>10</v>
      </c>
      <c r="H49" s="26">
        <v>-13</v>
      </c>
      <c r="I49" s="137"/>
      <c r="J49" s="24">
        <v>102</v>
      </c>
      <c r="K49" s="24">
        <v>11</v>
      </c>
      <c r="L49" s="26">
        <v>-9</v>
      </c>
      <c r="N49" s="149"/>
      <c r="O49" s="149"/>
      <c r="P49" s="149"/>
      <c r="Q49" s="149"/>
      <c r="R49" s="149"/>
      <c r="S49" s="149"/>
      <c r="T49" s="149"/>
      <c r="U49" s="149"/>
      <c r="V49" s="149"/>
    </row>
    <row r="50" spans="2:22">
      <c r="B50" s="42"/>
      <c r="C50" s="3"/>
      <c r="D50" s="153" t="s">
        <v>14</v>
      </c>
      <c r="E50" s="139"/>
      <c r="F50" s="21">
        <f>F49/F46</f>
        <v>4.1536863966770511E-2</v>
      </c>
      <c r="G50" s="99">
        <f>G49/G46</f>
        <v>9.7465886939571145E-3</v>
      </c>
      <c r="H50" s="100">
        <f>H49/H46</f>
        <v>-1.542111506524318E-2</v>
      </c>
      <c r="I50" s="135"/>
      <c r="J50" s="21">
        <f>J49/J46</f>
        <v>4.5454545454545456E-2</v>
      </c>
      <c r="K50" s="21">
        <f>K49/K46</f>
        <v>4.8910626945309022E-3</v>
      </c>
      <c r="L50" s="100">
        <f>L49/L46</f>
        <v>-4.6680497925311202E-3</v>
      </c>
      <c r="N50" s="149"/>
      <c r="O50" s="149"/>
      <c r="P50" s="149"/>
      <c r="Q50" s="149"/>
      <c r="R50" s="149"/>
      <c r="S50" s="149"/>
      <c r="T50" s="149"/>
      <c r="U50" s="149"/>
      <c r="V50" s="149"/>
    </row>
    <row r="51" spans="2:22">
      <c r="B51" s="42"/>
      <c r="C51" s="3"/>
      <c r="D51" s="152" t="s">
        <v>15</v>
      </c>
      <c r="E51" s="139"/>
      <c r="F51" s="24">
        <f>Etail!F9</f>
        <v>24</v>
      </c>
      <c r="G51" s="24">
        <f>Etail!G9</f>
        <v>-11</v>
      </c>
      <c r="H51" s="26">
        <f>Etail!H9</f>
        <v>-37</v>
      </c>
      <c r="I51" s="137"/>
      <c r="J51" s="24">
        <f>Etail!J9</f>
        <v>68</v>
      </c>
      <c r="K51" s="24">
        <f>Etail!K9</f>
        <v>-35</v>
      </c>
      <c r="L51" s="26">
        <f>Etail!L9</f>
        <v>-61</v>
      </c>
      <c r="N51" s="149"/>
      <c r="O51" s="149"/>
      <c r="P51" s="149"/>
      <c r="Q51" s="149"/>
      <c r="R51" s="149"/>
      <c r="S51" s="149"/>
      <c r="T51" s="149"/>
      <c r="U51" s="149"/>
      <c r="V51" s="149"/>
    </row>
    <row r="52" spans="2:22">
      <c r="B52" s="42"/>
      <c r="C52" s="3"/>
      <c r="D52" s="153" t="s">
        <v>16</v>
      </c>
      <c r="E52" s="139"/>
      <c r="F52" s="21">
        <f>F51/F46</f>
        <v>2.4922118380062305E-2</v>
      </c>
      <c r="G52" s="99">
        <f>G51/G46</f>
        <v>-1.0721247563352826E-2</v>
      </c>
      <c r="H52" s="100">
        <f>H51/H46</f>
        <v>-4.3890865954922892E-2</v>
      </c>
      <c r="I52" s="135"/>
      <c r="J52" s="21">
        <f>J51/J46</f>
        <v>3.0303030303030304E-2</v>
      </c>
      <c r="K52" s="21">
        <f>K51/K46</f>
        <v>-1.5562472209871054E-2</v>
      </c>
      <c r="L52" s="100">
        <f>L51/L46</f>
        <v>-3.1639004149377592E-2</v>
      </c>
      <c r="N52" s="149"/>
      <c r="O52" s="149"/>
      <c r="P52" s="149"/>
      <c r="Q52" s="149"/>
      <c r="R52" s="149"/>
      <c r="S52" s="149"/>
      <c r="T52" s="149"/>
      <c r="U52" s="149"/>
      <c r="V52" s="149"/>
    </row>
    <row r="53" spans="2:22">
      <c r="B53" s="42"/>
      <c r="C53" s="3"/>
      <c r="D53" s="151" t="s">
        <v>49</v>
      </c>
      <c r="E53" s="170"/>
      <c r="F53" s="15"/>
      <c r="G53" s="15"/>
      <c r="H53" s="18"/>
      <c r="I53" s="166"/>
      <c r="J53" s="15"/>
      <c r="K53" s="15"/>
      <c r="L53" s="18"/>
      <c r="N53" s="149"/>
      <c r="O53" s="149"/>
      <c r="P53" s="149"/>
      <c r="Q53" s="149"/>
      <c r="R53" s="149"/>
      <c r="S53" s="149"/>
      <c r="T53" s="149"/>
      <c r="U53" s="149"/>
      <c r="V53" s="149"/>
    </row>
    <row r="54" spans="2:22">
      <c r="B54" s="42"/>
      <c r="C54" s="3"/>
      <c r="D54" s="152" t="s">
        <v>10</v>
      </c>
      <c r="E54" s="144"/>
      <c r="F54" s="24">
        <v>75</v>
      </c>
      <c r="G54" s="24">
        <v>41</v>
      </c>
      <c r="H54" s="26">
        <v>41</v>
      </c>
      <c r="I54" s="166"/>
      <c r="J54" s="24">
        <v>144</v>
      </c>
      <c r="K54" s="24">
        <v>88</v>
      </c>
      <c r="L54" s="132">
        <v>90</v>
      </c>
      <c r="N54" s="149"/>
      <c r="O54" s="149"/>
      <c r="P54" s="149"/>
      <c r="Q54" s="149"/>
      <c r="R54" s="149"/>
      <c r="S54" s="149"/>
      <c r="T54" s="149"/>
      <c r="U54" s="149"/>
      <c r="V54" s="149"/>
    </row>
    <row r="55" spans="2:22">
      <c r="B55" s="42"/>
      <c r="C55" s="3"/>
      <c r="D55" s="153" t="s">
        <v>11</v>
      </c>
      <c r="E55" s="145"/>
      <c r="F55" s="99">
        <v>-0.27</v>
      </c>
      <c r="G55" s="99">
        <f>G54/F54-1</f>
        <v>-0.45333333333333337</v>
      </c>
      <c r="H55" s="100">
        <f>H54/G54-1</f>
        <v>0</v>
      </c>
      <c r="I55" s="166"/>
      <c r="J55" s="99">
        <v>-0.34</v>
      </c>
      <c r="K55" s="99">
        <f>K54/J54-1</f>
        <v>-0.38888888888888884</v>
      </c>
      <c r="L55" s="100">
        <f>L54/K54-1</f>
        <v>2.2727272727272707E-2</v>
      </c>
      <c r="N55" s="149"/>
      <c r="O55" s="149"/>
      <c r="P55" s="149"/>
      <c r="Q55" s="149"/>
      <c r="R55" s="149"/>
      <c r="S55" s="149"/>
      <c r="T55" s="149"/>
      <c r="U55" s="149"/>
      <c r="V55" s="149"/>
    </row>
    <row r="56" spans="2:22">
      <c r="B56" s="42"/>
      <c r="C56" s="3"/>
      <c r="D56" s="153" t="s">
        <v>12</v>
      </c>
      <c r="E56" s="145"/>
      <c r="F56" s="99">
        <v>0.22</v>
      </c>
      <c r="G56" s="99">
        <v>0.78</v>
      </c>
      <c r="H56" s="100">
        <v>0.57999999999999996</v>
      </c>
      <c r="I56" s="166"/>
      <c r="J56" s="99">
        <v>0.21</v>
      </c>
      <c r="K56" s="99">
        <v>0.97</v>
      </c>
      <c r="L56" s="135">
        <v>0.44</v>
      </c>
      <c r="N56" s="149"/>
      <c r="O56" s="149"/>
      <c r="P56" s="149"/>
      <c r="Q56" s="149"/>
      <c r="R56" s="149"/>
      <c r="S56" s="149"/>
      <c r="T56" s="149"/>
      <c r="U56" s="149"/>
      <c r="V56" s="149"/>
    </row>
    <row r="57" spans="2:22">
      <c r="B57" s="42"/>
      <c r="C57" s="3"/>
      <c r="D57" s="152" t="s">
        <v>13</v>
      </c>
      <c r="E57" s="144"/>
      <c r="F57" s="24">
        <v>-11</v>
      </c>
      <c r="G57" s="24">
        <v>-38</v>
      </c>
      <c r="H57" s="26">
        <v>-38</v>
      </c>
      <c r="I57" s="166"/>
      <c r="J57" s="24">
        <v>-27</v>
      </c>
      <c r="K57" s="24">
        <v>-80</v>
      </c>
      <c r="L57" s="132">
        <v>-86</v>
      </c>
      <c r="N57" s="149"/>
      <c r="O57" s="149"/>
      <c r="P57" s="149"/>
      <c r="Q57" s="149"/>
      <c r="R57" s="149"/>
      <c r="S57" s="149"/>
      <c r="T57" s="149"/>
      <c r="U57" s="149"/>
      <c r="V57" s="149"/>
    </row>
    <row r="58" spans="2:22">
      <c r="B58" s="42"/>
      <c r="C58" s="3"/>
      <c r="D58" s="153" t="s">
        <v>14</v>
      </c>
      <c r="E58" s="145"/>
      <c r="F58" s="99">
        <f>F57/F54</f>
        <v>-0.14666666666666667</v>
      </c>
      <c r="G58" s="99">
        <f>G57/G54</f>
        <v>-0.92682926829268297</v>
      </c>
      <c r="H58" s="100">
        <f>H57/H54</f>
        <v>-0.92682926829268297</v>
      </c>
      <c r="I58" s="166"/>
      <c r="J58" s="99">
        <f>J57/J54</f>
        <v>-0.1875</v>
      </c>
      <c r="K58" s="99">
        <f>K57/K54</f>
        <v>-0.90909090909090906</v>
      </c>
      <c r="L58" s="100">
        <f>L57/L54</f>
        <v>-0.9555555555555556</v>
      </c>
      <c r="N58" s="149"/>
      <c r="O58" s="149"/>
      <c r="P58" s="149"/>
      <c r="Q58" s="149"/>
      <c r="R58" s="149"/>
      <c r="S58" s="149"/>
      <c r="T58" s="149"/>
      <c r="U58" s="149"/>
      <c r="V58" s="149"/>
    </row>
    <row r="59" spans="2:22">
      <c r="B59" s="42"/>
      <c r="C59" s="3"/>
      <c r="D59" s="152" t="s">
        <v>15</v>
      </c>
      <c r="E59" s="144"/>
      <c r="F59" s="24">
        <v>-11</v>
      </c>
      <c r="G59" s="24">
        <v>-39</v>
      </c>
      <c r="H59" s="26">
        <v>-41</v>
      </c>
      <c r="I59" s="166"/>
      <c r="J59" s="24">
        <v>-29</v>
      </c>
      <c r="K59" s="24">
        <v>-83</v>
      </c>
      <c r="L59" s="132">
        <v>-89</v>
      </c>
      <c r="N59" s="149"/>
      <c r="O59" s="149"/>
      <c r="P59" s="149"/>
      <c r="Q59" s="149"/>
      <c r="R59" s="149"/>
      <c r="S59" s="149"/>
      <c r="T59" s="149"/>
      <c r="U59" s="149"/>
      <c r="V59" s="149"/>
    </row>
    <row r="60" spans="2:22">
      <c r="B60" s="42"/>
      <c r="C60" s="3"/>
      <c r="D60" s="153" t="s">
        <v>16</v>
      </c>
      <c r="E60" s="145"/>
      <c r="F60" s="99">
        <f>F59/F54</f>
        <v>-0.14666666666666667</v>
      </c>
      <c r="G60" s="99">
        <f>G59/G54</f>
        <v>-0.95121951219512191</v>
      </c>
      <c r="H60" s="100">
        <f>H59/H54</f>
        <v>-1</v>
      </c>
      <c r="I60" s="166"/>
      <c r="J60" s="99">
        <f>J59/J54</f>
        <v>-0.2013888888888889</v>
      </c>
      <c r="K60" s="99">
        <f>K59/K54</f>
        <v>-0.94318181818181823</v>
      </c>
      <c r="L60" s="100">
        <f>L59/L54</f>
        <v>-0.98888888888888893</v>
      </c>
      <c r="N60" s="149"/>
      <c r="O60" s="149"/>
      <c r="P60" s="149"/>
      <c r="Q60" s="149"/>
      <c r="R60" s="149"/>
      <c r="S60" s="149"/>
      <c r="T60" s="149"/>
      <c r="U60" s="149"/>
      <c r="V60" s="149"/>
    </row>
    <row r="61" spans="2:22">
      <c r="B61" s="42"/>
      <c r="C61" s="3"/>
      <c r="D61" s="153"/>
      <c r="E61" s="145"/>
      <c r="F61" s="99"/>
      <c r="G61" s="99"/>
      <c r="H61" s="163"/>
      <c r="I61" s="166"/>
      <c r="J61" s="16"/>
      <c r="K61" s="16"/>
      <c r="L61" s="163"/>
      <c r="N61" s="149"/>
      <c r="O61" s="149"/>
      <c r="P61" s="149"/>
      <c r="Q61" s="149"/>
      <c r="R61" s="149"/>
      <c r="S61" s="149"/>
      <c r="T61" s="149"/>
      <c r="U61" s="149"/>
      <c r="V61" s="149"/>
    </row>
    <row r="62" spans="2:22">
      <c r="B62" s="42"/>
      <c r="C62" s="3"/>
      <c r="D62" s="140" t="s">
        <v>28</v>
      </c>
      <c r="E62" s="141"/>
      <c r="F62" s="142"/>
      <c r="G62" s="142"/>
      <c r="H62" s="143"/>
      <c r="I62" s="166"/>
      <c r="J62" s="142"/>
      <c r="K62" s="142"/>
      <c r="L62" s="143"/>
      <c r="N62" s="149"/>
      <c r="O62" s="149"/>
      <c r="P62" s="149"/>
      <c r="Q62" s="149"/>
      <c r="R62" s="149"/>
      <c r="S62" s="149"/>
      <c r="T62" s="149"/>
      <c r="U62" s="149"/>
      <c r="V62" s="149"/>
    </row>
    <row r="63" spans="2:22">
      <c r="B63" s="42"/>
      <c r="C63" s="3"/>
      <c r="D63" s="9" t="s">
        <v>10</v>
      </c>
      <c r="E63" s="144"/>
      <c r="F63" s="24">
        <v>0</v>
      </c>
      <c r="G63" s="24">
        <v>0</v>
      </c>
      <c r="H63" s="26">
        <v>0</v>
      </c>
      <c r="I63" s="166"/>
      <c r="J63" s="24">
        <v>0</v>
      </c>
      <c r="K63" s="24">
        <v>0</v>
      </c>
      <c r="L63" s="26">
        <v>0</v>
      </c>
      <c r="N63" s="149"/>
      <c r="O63" s="149"/>
      <c r="P63" s="149"/>
      <c r="Q63" s="149"/>
      <c r="R63" s="149"/>
      <c r="S63" s="149"/>
      <c r="T63" s="149"/>
      <c r="U63" s="149"/>
      <c r="V63" s="149"/>
    </row>
    <row r="64" spans="2:22">
      <c r="B64" s="42"/>
      <c r="C64" s="3"/>
      <c r="D64" s="9" t="s">
        <v>13</v>
      </c>
      <c r="E64" s="144"/>
      <c r="F64" s="24">
        <v>-36</v>
      </c>
      <c r="G64" s="24">
        <v>-75</v>
      </c>
      <c r="H64" s="26">
        <v>-78</v>
      </c>
      <c r="I64" s="166"/>
      <c r="J64" s="24">
        <v>-104</v>
      </c>
      <c r="K64" s="24">
        <v>-160</v>
      </c>
      <c r="L64" s="26">
        <v>-166</v>
      </c>
      <c r="N64" s="149"/>
      <c r="O64" s="149"/>
      <c r="P64" s="149"/>
      <c r="Q64" s="149"/>
      <c r="R64" s="149"/>
      <c r="S64" s="149"/>
      <c r="T64" s="149"/>
      <c r="U64" s="149"/>
      <c r="V64" s="149"/>
    </row>
    <row r="65" spans="2:24">
      <c r="B65" s="42"/>
      <c r="C65" s="3"/>
      <c r="D65" s="9" t="s">
        <v>15</v>
      </c>
      <c r="E65" s="144"/>
      <c r="F65" s="24">
        <v>-40</v>
      </c>
      <c r="G65" s="24">
        <v>-78</v>
      </c>
      <c r="H65" s="26">
        <v>-81</v>
      </c>
      <c r="I65" s="166"/>
      <c r="J65" s="24">
        <v>-110</v>
      </c>
      <c r="K65" s="24">
        <v>-167</v>
      </c>
      <c r="L65" s="132">
        <v>-173</v>
      </c>
      <c r="N65" s="149"/>
      <c r="O65" s="149"/>
      <c r="P65" s="149"/>
      <c r="Q65" s="149"/>
      <c r="R65" s="149"/>
      <c r="S65" s="149"/>
      <c r="T65" s="149"/>
      <c r="U65" s="149"/>
      <c r="V65" s="149"/>
    </row>
    <row r="66" spans="2:24">
      <c r="B66" s="42"/>
      <c r="C66" s="3"/>
      <c r="D66" s="9"/>
      <c r="E66" s="144"/>
      <c r="F66" s="24"/>
      <c r="G66" s="24"/>
      <c r="H66" s="26"/>
      <c r="I66" s="166"/>
      <c r="J66" s="24"/>
      <c r="K66" s="24"/>
      <c r="L66" s="26"/>
      <c r="N66" s="149"/>
      <c r="O66" s="149"/>
      <c r="P66" s="149"/>
      <c r="Q66" s="149"/>
      <c r="R66" s="149"/>
      <c r="S66" s="149"/>
      <c r="T66" s="149"/>
      <c r="U66" s="149"/>
      <c r="V66" s="149"/>
    </row>
    <row r="67" spans="2:24">
      <c r="B67" s="42"/>
      <c r="C67" s="3"/>
      <c r="D67" s="154" t="s">
        <v>31</v>
      </c>
      <c r="E67" s="169"/>
      <c r="F67" s="156"/>
      <c r="G67" s="156"/>
      <c r="H67" s="157"/>
      <c r="I67" s="166"/>
      <c r="J67" s="156"/>
      <c r="K67" s="156"/>
      <c r="L67" s="157"/>
      <c r="N67" s="149"/>
      <c r="O67" s="149"/>
      <c r="P67" s="149"/>
      <c r="Q67" s="149"/>
      <c r="R67" s="149"/>
      <c r="S67" s="149"/>
      <c r="T67" s="149"/>
      <c r="U67" s="149"/>
      <c r="V67" s="149"/>
    </row>
    <row r="68" spans="2:24">
      <c r="B68" s="42"/>
      <c r="C68" s="3"/>
      <c r="D68" s="9" t="s">
        <v>10</v>
      </c>
      <c r="E68" s="144"/>
      <c r="F68" s="24">
        <f>F6+F63</f>
        <v>1787</v>
      </c>
      <c r="G68" s="24">
        <f>G6+G63</f>
        <v>2136</v>
      </c>
      <c r="H68" s="26">
        <f>H6+H63</f>
        <v>2254</v>
      </c>
      <c r="I68" s="166"/>
      <c r="J68" s="24">
        <f>J6+J63</f>
        <v>4074</v>
      </c>
      <c r="K68" s="24">
        <f>K6+K63</f>
        <v>4619</v>
      </c>
      <c r="L68" s="26">
        <f>L6+L63</f>
        <v>4912</v>
      </c>
      <c r="N68" s="149"/>
      <c r="O68" s="149"/>
      <c r="P68" s="149"/>
      <c r="Q68" s="149"/>
      <c r="R68" s="149"/>
      <c r="S68" s="149"/>
      <c r="T68" s="149"/>
      <c r="U68" s="149"/>
      <c r="V68" s="149"/>
    </row>
    <row r="69" spans="2:24">
      <c r="B69" s="42"/>
      <c r="C69" s="3"/>
      <c r="D69" s="9" t="s">
        <v>13</v>
      </c>
      <c r="E69" s="144"/>
      <c r="F69" s="24">
        <f>F9+F64</f>
        <v>-17</v>
      </c>
      <c r="G69" s="24">
        <f>G9+G64</f>
        <v>-185</v>
      </c>
      <c r="H69" s="26">
        <f>H9+H64</f>
        <v>-287</v>
      </c>
      <c r="I69" s="166"/>
      <c r="J69" s="24">
        <f>J9+J64</f>
        <v>-93</v>
      </c>
      <c r="K69" s="24">
        <f>K9+K64</f>
        <v>-443</v>
      </c>
      <c r="L69" s="26">
        <f>L9+L64</f>
        <v>-467</v>
      </c>
      <c r="N69" s="149"/>
      <c r="O69" s="149"/>
      <c r="P69" s="149"/>
      <c r="Q69" s="149"/>
      <c r="R69" s="149"/>
      <c r="S69" s="149"/>
      <c r="T69" s="149"/>
      <c r="U69" s="149"/>
      <c r="V69" s="149"/>
    </row>
    <row r="70" spans="2:24">
      <c r="B70" s="42"/>
      <c r="C70" s="3"/>
      <c r="D70" s="9" t="s">
        <v>15</v>
      </c>
      <c r="E70" s="144"/>
      <c r="F70" s="24">
        <f>F11+F65</f>
        <v>-51</v>
      </c>
      <c r="G70" s="24">
        <f>G11+G65</f>
        <v>-227</v>
      </c>
      <c r="H70" s="26">
        <f>H11+H65</f>
        <v>-337</v>
      </c>
      <c r="I70" s="166"/>
      <c r="J70" s="24">
        <f>J11+J65</f>
        <v>-168</v>
      </c>
      <c r="K70" s="24">
        <f>K11+K65</f>
        <v>-537</v>
      </c>
      <c r="L70" s="26">
        <f>L11+L65</f>
        <v>-574</v>
      </c>
      <c r="N70" s="149"/>
      <c r="O70" s="149"/>
      <c r="P70" s="149"/>
      <c r="Q70" s="149"/>
      <c r="R70" s="149"/>
      <c r="S70" s="149"/>
      <c r="T70" s="149"/>
      <c r="U70" s="149"/>
      <c r="V70" s="149"/>
    </row>
    <row r="71" spans="2:24">
      <c r="B71" s="42"/>
      <c r="C71" s="3"/>
      <c r="D71" s="9"/>
      <c r="E71" s="144"/>
      <c r="F71" s="24"/>
      <c r="G71" s="24"/>
      <c r="H71" s="26"/>
      <c r="I71" s="166"/>
      <c r="J71" s="24"/>
      <c r="K71" s="24"/>
      <c r="L71" s="26"/>
      <c r="N71" s="149"/>
      <c r="O71" s="149"/>
      <c r="P71" s="149"/>
      <c r="Q71" s="149"/>
      <c r="R71" s="149"/>
      <c r="S71" s="149"/>
      <c r="T71" s="149"/>
      <c r="U71" s="149"/>
      <c r="V71" s="149"/>
    </row>
    <row r="72" spans="2:24" s="1" customFormat="1" ht="15">
      <c r="B72" s="42"/>
      <c r="C72" s="3"/>
      <c r="D72" s="140" t="s">
        <v>50</v>
      </c>
      <c r="E72" s="141"/>
      <c r="F72" s="142"/>
      <c r="G72" s="142"/>
      <c r="H72" s="143"/>
      <c r="I72" s="16"/>
      <c r="J72" s="148"/>
      <c r="K72" s="142"/>
      <c r="L72" s="143"/>
      <c r="M72" s="3"/>
      <c r="N72" s="149"/>
      <c r="O72" s="149"/>
      <c r="P72" s="149"/>
      <c r="Q72" s="149"/>
      <c r="R72" s="149"/>
      <c r="S72" s="149"/>
      <c r="T72" s="149"/>
      <c r="U72" s="149"/>
      <c r="V72" s="149"/>
      <c r="W72" s="97"/>
      <c r="X72" s="97"/>
    </row>
    <row r="73" spans="2:24" s="1" customFormat="1">
      <c r="B73" s="42"/>
      <c r="D73" s="9" t="s">
        <v>10</v>
      </c>
      <c r="E73" s="144"/>
      <c r="F73" s="23">
        <v>200</v>
      </c>
      <c r="G73" s="23">
        <v>216</v>
      </c>
      <c r="H73" s="36">
        <v>402</v>
      </c>
      <c r="I73" s="139"/>
      <c r="J73" s="23">
        <v>627</v>
      </c>
      <c r="K73" s="23">
        <v>601</v>
      </c>
      <c r="L73" s="36">
        <v>853</v>
      </c>
      <c r="M73" s="3"/>
      <c r="N73" s="149"/>
      <c r="O73" s="149"/>
      <c r="P73" s="149"/>
      <c r="Q73" s="149"/>
      <c r="R73" s="149"/>
      <c r="S73" s="149"/>
      <c r="T73" s="149"/>
      <c r="U73" s="149"/>
      <c r="V73" s="149"/>
      <c r="W73" s="97"/>
      <c r="X73" s="97"/>
    </row>
    <row r="74" spans="2:24">
      <c r="B74" s="42"/>
      <c r="C74" s="3"/>
      <c r="D74" s="9" t="s">
        <v>13</v>
      </c>
      <c r="E74" s="144"/>
      <c r="F74" s="24">
        <v>-56</v>
      </c>
      <c r="G74" s="24">
        <v>-44</v>
      </c>
      <c r="H74" s="26">
        <v>-101</v>
      </c>
      <c r="I74" s="166"/>
      <c r="J74" s="24">
        <v>-129</v>
      </c>
      <c r="K74" s="24">
        <v>-101</v>
      </c>
      <c r="L74" s="26">
        <v>-201</v>
      </c>
      <c r="N74" s="149"/>
      <c r="O74" s="149"/>
      <c r="P74" s="149"/>
      <c r="Q74" s="149"/>
      <c r="R74" s="149"/>
      <c r="S74" s="149"/>
      <c r="T74" s="149"/>
      <c r="U74" s="149"/>
      <c r="V74" s="149"/>
    </row>
    <row r="75" spans="2:24">
      <c r="B75" s="42"/>
      <c r="C75" s="3"/>
      <c r="D75" s="9" t="s">
        <v>15</v>
      </c>
      <c r="E75" s="144"/>
      <c r="F75" s="24">
        <v>-63</v>
      </c>
      <c r="G75" s="24">
        <v>-47</v>
      </c>
      <c r="H75" s="26">
        <v>-108</v>
      </c>
      <c r="I75" s="166"/>
      <c r="J75" s="24">
        <v>-142</v>
      </c>
      <c r="K75" s="24">
        <v>-107</v>
      </c>
      <c r="L75" s="26">
        <v>-216</v>
      </c>
      <c r="N75" s="149"/>
      <c r="O75" s="149"/>
      <c r="P75" s="149"/>
      <c r="Q75" s="149"/>
      <c r="R75" s="149"/>
      <c r="S75" s="149"/>
      <c r="T75" s="149"/>
      <c r="U75" s="149"/>
      <c r="V75" s="149"/>
    </row>
    <row r="76" spans="2:24" s="1" customFormat="1">
      <c r="B76" s="42"/>
      <c r="C76" s="3"/>
      <c r="D76" s="154" t="s">
        <v>33</v>
      </c>
      <c r="E76" s="169"/>
      <c r="F76" s="156"/>
      <c r="G76" s="156"/>
      <c r="H76" s="157"/>
      <c r="I76" s="16"/>
      <c r="J76" s="159"/>
      <c r="K76" s="156"/>
      <c r="L76" s="157"/>
      <c r="M76" s="3"/>
      <c r="N76" s="149"/>
      <c r="O76" s="149"/>
      <c r="P76" s="149"/>
      <c r="Q76" s="149"/>
      <c r="R76" s="149"/>
      <c r="S76" s="149"/>
      <c r="T76" s="149"/>
      <c r="U76" s="149"/>
      <c r="V76" s="149"/>
      <c r="W76" s="97"/>
      <c r="X76" s="97"/>
    </row>
    <row r="77" spans="2:24" s="1" customFormat="1">
      <c r="B77" s="42"/>
      <c r="D77" s="9" t="s">
        <v>10</v>
      </c>
      <c r="E77" s="144"/>
      <c r="F77" s="23">
        <f t="shared" ref="F77:H79" si="0">F68+F73</f>
        <v>1987</v>
      </c>
      <c r="G77" s="23">
        <f t="shared" si="0"/>
        <v>2352</v>
      </c>
      <c r="H77" s="36">
        <f t="shared" si="0"/>
        <v>2656</v>
      </c>
      <c r="I77" s="139"/>
      <c r="J77" s="23">
        <f t="shared" ref="J77:L79" si="1">J68+J73</f>
        <v>4701</v>
      </c>
      <c r="K77" s="23">
        <f t="shared" si="1"/>
        <v>5220</v>
      </c>
      <c r="L77" s="36">
        <f t="shared" si="1"/>
        <v>5765</v>
      </c>
      <c r="M77" s="3"/>
      <c r="N77" s="149"/>
      <c r="O77" s="149"/>
      <c r="P77" s="149"/>
      <c r="Q77" s="149"/>
      <c r="R77" s="149"/>
      <c r="S77" s="149"/>
      <c r="T77" s="149"/>
      <c r="U77" s="149"/>
      <c r="V77" s="149"/>
      <c r="W77" s="97"/>
      <c r="X77" s="97"/>
    </row>
    <row r="78" spans="2:24" s="1" customFormat="1">
      <c r="B78" s="42"/>
      <c r="D78" s="9" t="s">
        <v>13</v>
      </c>
      <c r="E78" s="144"/>
      <c r="F78" s="23">
        <f t="shared" si="0"/>
        <v>-73</v>
      </c>
      <c r="G78" s="23">
        <f t="shared" si="0"/>
        <v>-229</v>
      </c>
      <c r="H78" s="36">
        <f t="shared" si="0"/>
        <v>-388</v>
      </c>
      <c r="I78" s="139"/>
      <c r="J78" s="23">
        <f t="shared" si="1"/>
        <v>-222</v>
      </c>
      <c r="K78" s="23">
        <f t="shared" si="1"/>
        <v>-544</v>
      </c>
      <c r="L78" s="36">
        <f t="shared" si="1"/>
        <v>-668</v>
      </c>
      <c r="M78" s="3"/>
      <c r="N78" s="149"/>
      <c r="O78" s="149"/>
      <c r="P78" s="149"/>
      <c r="Q78" s="149"/>
      <c r="R78" s="149"/>
      <c r="S78" s="149"/>
      <c r="T78" s="149"/>
      <c r="U78" s="149"/>
      <c r="V78" s="149"/>
      <c r="W78" s="97"/>
      <c r="X78" s="97"/>
    </row>
    <row r="79" spans="2:24" s="1" customFormat="1">
      <c r="B79" s="42"/>
      <c r="D79" s="9" t="s">
        <v>15</v>
      </c>
      <c r="E79" s="144"/>
      <c r="F79" s="23">
        <f t="shared" si="0"/>
        <v>-114</v>
      </c>
      <c r="G79" s="23">
        <f t="shared" si="0"/>
        <v>-274</v>
      </c>
      <c r="H79" s="36">
        <f t="shared" si="0"/>
        <v>-445</v>
      </c>
      <c r="I79" s="139"/>
      <c r="J79" s="23">
        <f t="shared" si="1"/>
        <v>-310</v>
      </c>
      <c r="K79" s="23">
        <f t="shared" si="1"/>
        <v>-644</v>
      </c>
      <c r="L79" s="36">
        <f t="shared" si="1"/>
        <v>-790</v>
      </c>
      <c r="M79" s="3"/>
      <c r="N79" s="149"/>
      <c r="O79" s="149"/>
      <c r="P79" s="149"/>
      <c r="Q79" s="149"/>
      <c r="R79" s="149"/>
      <c r="S79" s="149"/>
      <c r="T79" s="149"/>
      <c r="U79" s="149"/>
      <c r="V79" s="149"/>
      <c r="W79" s="97"/>
      <c r="X79" s="97"/>
    </row>
    <row r="80" spans="2:24" s="1" customFormat="1">
      <c r="B80" s="42"/>
      <c r="D80" s="9"/>
      <c r="E80" s="144"/>
      <c r="F80" s="23"/>
      <c r="G80" s="23"/>
      <c r="H80" s="36"/>
      <c r="I80" s="139"/>
      <c r="J80" s="23"/>
      <c r="K80" s="23"/>
      <c r="L80" s="36"/>
      <c r="M80" s="3"/>
      <c r="N80" s="149"/>
      <c r="O80" s="149"/>
      <c r="P80" s="149"/>
      <c r="Q80" s="149"/>
      <c r="R80" s="149"/>
      <c r="S80" s="149"/>
      <c r="T80" s="149"/>
      <c r="U80" s="149"/>
      <c r="V80" s="149"/>
      <c r="W80" s="97"/>
      <c r="X80" s="97"/>
    </row>
    <row r="81" spans="2:24" s="1" customFormat="1" ht="15">
      <c r="B81" s="42"/>
      <c r="C81" s="3"/>
      <c r="D81" s="140" t="s">
        <v>51</v>
      </c>
      <c r="E81" s="141"/>
      <c r="F81" s="142"/>
      <c r="G81" s="142"/>
      <c r="H81" s="143"/>
      <c r="I81" s="16"/>
      <c r="J81" s="148"/>
      <c r="K81" s="142"/>
      <c r="L81" s="143"/>
      <c r="M81" s="3"/>
      <c r="N81" s="149"/>
      <c r="O81" s="149"/>
      <c r="P81" s="149"/>
      <c r="Q81" s="149"/>
      <c r="R81" s="149"/>
      <c r="S81" s="149"/>
      <c r="T81" s="149"/>
      <c r="U81" s="149"/>
      <c r="V81" s="149"/>
      <c r="W81" s="97"/>
      <c r="X81" s="97"/>
    </row>
    <row r="82" spans="2:24" s="1" customFormat="1">
      <c r="B82" s="42"/>
      <c r="D82" s="9" t="s">
        <v>10</v>
      </c>
      <c r="E82" s="144"/>
      <c r="F82" s="23">
        <f>F86-F77</f>
        <v>186</v>
      </c>
      <c r="G82" s="23">
        <f t="shared" ref="G82:H82" si="2">G86-G77</f>
        <v>713</v>
      </c>
      <c r="H82" s="36">
        <f t="shared" si="2"/>
        <v>1124</v>
      </c>
      <c r="I82" s="139"/>
      <c r="J82" s="23">
        <f>J86-J77</f>
        <v>415</v>
      </c>
      <c r="K82" s="23">
        <f t="shared" ref="K82:L82" si="3">K86-K77</f>
        <v>1646</v>
      </c>
      <c r="L82" s="36">
        <f t="shared" si="3"/>
        <v>1626</v>
      </c>
      <c r="M82" s="3"/>
      <c r="N82" s="149"/>
      <c r="O82" s="149"/>
      <c r="P82" s="149"/>
      <c r="Q82" s="149"/>
      <c r="R82" s="149"/>
      <c r="S82" s="149"/>
      <c r="T82" s="149"/>
      <c r="U82" s="149"/>
      <c r="V82" s="149"/>
      <c r="W82" s="97"/>
      <c r="X82" s="97"/>
    </row>
    <row r="83" spans="2:24">
      <c r="B83" s="42"/>
      <c r="C83" s="3"/>
      <c r="D83" s="9" t="s">
        <v>13</v>
      </c>
      <c r="E83" s="144"/>
      <c r="F83" s="23">
        <f t="shared" ref="F83:H83" si="4">F87-F78</f>
        <v>84</v>
      </c>
      <c r="G83" s="23">
        <f t="shared" si="4"/>
        <v>124</v>
      </c>
      <c r="H83" s="36">
        <f t="shared" si="4"/>
        <v>137</v>
      </c>
      <c r="I83" s="166"/>
      <c r="J83" s="23">
        <f t="shared" ref="J83:L83" si="5">J87-J78</f>
        <v>169</v>
      </c>
      <c r="K83" s="23">
        <f t="shared" si="5"/>
        <v>133</v>
      </c>
      <c r="L83" s="36">
        <f t="shared" si="5"/>
        <v>46</v>
      </c>
      <c r="N83" s="149"/>
      <c r="O83" s="149"/>
      <c r="P83" s="149"/>
      <c r="Q83" s="149"/>
      <c r="R83" s="149"/>
      <c r="S83" s="149"/>
      <c r="T83" s="149"/>
      <c r="U83" s="149"/>
      <c r="V83" s="149"/>
    </row>
    <row r="84" spans="2:24">
      <c r="B84" s="42"/>
      <c r="C84" s="3"/>
      <c r="D84" s="9" t="s">
        <v>15</v>
      </c>
      <c r="E84" s="144"/>
      <c r="F84" s="23">
        <f t="shared" ref="F84:H84" si="6">F88-F79</f>
        <v>73</v>
      </c>
      <c r="G84" s="23">
        <f t="shared" si="6"/>
        <v>107</v>
      </c>
      <c r="H84" s="36">
        <f t="shared" si="6"/>
        <v>124</v>
      </c>
      <c r="I84" s="166"/>
      <c r="J84" s="23">
        <f t="shared" ref="J84:L84" si="7">J88-J79</f>
        <v>147</v>
      </c>
      <c r="K84" s="23">
        <f t="shared" si="7"/>
        <v>97</v>
      </c>
      <c r="L84" s="36">
        <f t="shared" si="7"/>
        <v>26</v>
      </c>
      <c r="N84" s="149"/>
      <c r="O84" s="149"/>
      <c r="P84" s="149"/>
      <c r="Q84" s="149"/>
      <c r="R84" s="149"/>
      <c r="S84" s="149"/>
      <c r="T84" s="149"/>
      <c r="U84" s="149"/>
      <c r="V84" s="149"/>
    </row>
    <row r="85" spans="2:24" s="1" customFormat="1">
      <c r="B85" s="42"/>
      <c r="C85" s="3"/>
      <c r="D85" s="154" t="s">
        <v>35</v>
      </c>
      <c r="E85" s="169"/>
      <c r="F85" s="156"/>
      <c r="G85" s="156"/>
      <c r="H85" s="157"/>
      <c r="I85" s="16"/>
      <c r="J85" s="159"/>
      <c r="K85" s="156"/>
      <c r="L85" s="157"/>
      <c r="M85" s="3"/>
      <c r="N85" s="149"/>
      <c r="O85" s="149"/>
      <c r="P85" s="149"/>
      <c r="Q85" s="149"/>
      <c r="R85" s="149"/>
      <c r="S85" s="149"/>
      <c r="T85" s="149"/>
      <c r="U85" s="149"/>
      <c r="V85" s="149"/>
      <c r="W85" s="97"/>
      <c r="X85" s="97"/>
    </row>
    <row r="86" spans="2:24" s="1" customFormat="1">
      <c r="B86" s="42"/>
      <c r="D86" s="9" t="s">
        <v>10</v>
      </c>
      <c r="E86" s="144"/>
      <c r="F86" s="23">
        <v>2173</v>
      </c>
      <c r="G86" s="23">
        <v>3065</v>
      </c>
      <c r="H86" s="36">
        <v>3780</v>
      </c>
      <c r="I86" s="139"/>
      <c r="J86" s="23">
        <v>5116</v>
      </c>
      <c r="K86" s="23">
        <v>6866</v>
      </c>
      <c r="L86" s="36">
        <v>7391</v>
      </c>
      <c r="M86" s="3"/>
      <c r="N86" s="149"/>
      <c r="O86" s="149"/>
      <c r="P86" s="149"/>
      <c r="Q86" s="149"/>
      <c r="R86" s="149"/>
      <c r="S86" s="149"/>
      <c r="T86" s="149"/>
      <c r="U86" s="149"/>
      <c r="V86" s="149"/>
      <c r="W86" s="97"/>
      <c r="X86" s="97"/>
    </row>
    <row r="87" spans="2:24" s="1" customFormat="1">
      <c r="B87" s="42"/>
      <c r="D87" s="9" t="s">
        <v>13</v>
      </c>
      <c r="E87" s="144"/>
      <c r="F87" s="23">
        <v>11</v>
      </c>
      <c r="G87" s="23">
        <v>-105</v>
      </c>
      <c r="H87" s="36">
        <v>-251</v>
      </c>
      <c r="I87" s="139"/>
      <c r="J87" s="23">
        <v>-53</v>
      </c>
      <c r="K87" s="23">
        <v>-411</v>
      </c>
      <c r="L87" s="36">
        <v>-622</v>
      </c>
      <c r="M87" s="3"/>
      <c r="N87" s="149"/>
      <c r="O87" s="149"/>
      <c r="P87" s="149"/>
      <c r="Q87" s="149"/>
      <c r="R87" s="149"/>
      <c r="S87" s="149"/>
      <c r="T87" s="149"/>
      <c r="U87" s="149"/>
      <c r="V87" s="149"/>
      <c r="W87" s="97"/>
      <c r="X87" s="97"/>
    </row>
    <row r="88" spans="2:24" s="1" customFormat="1" ht="13.5" thickBot="1">
      <c r="B88" s="42"/>
      <c r="D88" s="9" t="s">
        <v>15</v>
      </c>
      <c r="E88" s="144"/>
      <c r="F88" s="146">
        <v>-41</v>
      </c>
      <c r="G88" s="146">
        <v>-167</v>
      </c>
      <c r="H88" s="147">
        <v>-321</v>
      </c>
      <c r="I88" s="167"/>
      <c r="J88" s="146">
        <v>-163</v>
      </c>
      <c r="K88" s="146">
        <v>-547</v>
      </c>
      <c r="L88" s="147">
        <v>-764</v>
      </c>
      <c r="M88" s="3"/>
      <c r="N88" s="149"/>
      <c r="O88" s="149"/>
      <c r="P88" s="149"/>
      <c r="Q88" s="149"/>
      <c r="R88" s="149"/>
      <c r="S88" s="149"/>
      <c r="T88" s="149"/>
      <c r="U88" s="149"/>
      <c r="V88" s="149"/>
      <c r="W88" s="97"/>
      <c r="X88" s="97"/>
    </row>
    <row r="89" spans="2:24">
      <c r="B89" s="42"/>
      <c r="C89" s="43"/>
      <c r="D89" s="3"/>
      <c r="E89" s="3"/>
      <c r="F89" s="3"/>
      <c r="G89" s="3"/>
      <c r="H89" s="3"/>
      <c r="I89" s="3"/>
      <c r="J89" s="3"/>
      <c r="K89" s="3"/>
      <c r="L89" s="44"/>
      <c r="N89" s="149"/>
      <c r="O89" s="149"/>
      <c r="P89" s="149"/>
      <c r="Q89" s="149"/>
      <c r="R89" s="149"/>
      <c r="S89" s="149"/>
      <c r="T89" s="149"/>
    </row>
    <row r="90" spans="2:24">
      <c r="B90" s="42"/>
      <c r="C90" s="43"/>
      <c r="D90" s="45" t="s">
        <v>36</v>
      </c>
      <c r="E90" s="45"/>
      <c r="F90" s="3"/>
      <c r="G90" s="3"/>
      <c r="H90" s="3"/>
      <c r="I90" s="3"/>
      <c r="J90" s="3"/>
      <c r="K90" s="3"/>
      <c r="L90" s="44"/>
    </row>
    <row r="91" spans="2:24">
      <c r="B91" s="42"/>
      <c r="C91" s="43"/>
      <c r="D91" s="46" t="s">
        <v>37</v>
      </c>
      <c r="E91" s="45" t="s">
        <v>52</v>
      </c>
      <c r="F91" s="3"/>
      <c r="G91" s="3"/>
      <c r="H91" s="3"/>
      <c r="I91" s="3"/>
      <c r="J91" s="3"/>
      <c r="K91" s="3"/>
      <c r="L91" s="44"/>
    </row>
    <row r="92" spans="2:24">
      <c r="B92" s="42"/>
      <c r="C92" s="43"/>
      <c r="D92" s="46" t="s">
        <v>39</v>
      </c>
      <c r="E92" s="45" t="s">
        <v>40</v>
      </c>
      <c r="F92" s="3"/>
      <c r="G92" s="3"/>
      <c r="H92" s="3"/>
      <c r="I92" s="3"/>
      <c r="J92" s="3"/>
      <c r="K92" s="3"/>
      <c r="L92" s="44"/>
    </row>
    <row r="93" spans="2:24">
      <c r="B93" s="42"/>
      <c r="C93" s="43"/>
      <c r="D93" s="46" t="s">
        <v>41</v>
      </c>
      <c r="E93" s="45" t="s">
        <v>44</v>
      </c>
      <c r="F93" s="3"/>
      <c r="G93" s="3"/>
      <c r="H93" s="3"/>
      <c r="I93" s="3"/>
      <c r="J93" s="3"/>
      <c r="K93" s="3"/>
      <c r="L93" s="44"/>
    </row>
    <row r="94" spans="2:24" s="1" customFormat="1" ht="13.5" thickBot="1">
      <c r="B94" s="53"/>
      <c r="C94" s="54"/>
      <c r="D94" s="177" t="s">
        <v>43</v>
      </c>
      <c r="E94" s="96" t="s">
        <v>46</v>
      </c>
      <c r="F94" s="54"/>
      <c r="G94" s="54"/>
      <c r="H94" s="54"/>
      <c r="I94" s="54"/>
      <c r="J94" s="54"/>
      <c r="K94" s="54"/>
      <c r="L94" s="56"/>
      <c r="M94" s="3"/>
      <c r="N94" s="97"/>
      <c r="O94" s="97"/>
      <c r="P94" s="97"/>
      <c r="Q94" s="97"/>
      <c r="R94" s="97"/>
      <c r="S94" s="97"/>
      <c r="T94" s="97"/>
      <c r="U94" s="97"/>
      <c r="V94" s="97"/>
      <c r="W94" s="97"/>
      <c r="X94" s="97"/>
    </row>
    <row r="95" spans="2:24" ht="6" customHeight="1"/>
    <row r="96" spans="2:24">
      <c r="F96" s="123"/>
      <c r="G96" s="123"/>
    </row>
    <row r="97" spans="6:17">
      <c r="F97" s="123"/>
      <c r="G97" s="123"/>
      <c r="J97" s="123"/>
      <c r="K97" s="123"/>
      <c r="L97" s="123"/>
    </row>
    <row r="98" spans="6:17">
      <c r="F98" s="123"/>
      <c r="G98" s="123"/>
      <c r="J98" s="123"/>
      <c r="K98" s="123"/>
      <c r="L98" s="123"/>
      <c r="Q98" s="149"/>
    </row>
    <row r="99" spans="6:17">
      <c r="F99" s="123"/>
      <c r="G99" s="123"/>
      <c r="J99" s="123"/>
      <c r="K99" s="123"/>
      <c r="L99" s="123"/>
      <c r="Q99" s="149"/>
    </row>
    <row r="100" spans="6:17">
      <c r="J100" s="123"/>
      <c r="K100" s="123"/>
      <c r="L100" s="123"/>
      <c r="M100" s="123"/>
      <c r="N100" s="123"/>
      <c r="O100" s="123"/>
      <c r="P100" s="123"/>
      <c r="Q100" s="123"/>
    </row>
  </sheetData>
  <pageMargins left="0.7" right="0.7" top="0.75" bottom="0.75" header="0.3" footer="0.3"/>
  <pageSetup paperSize="9" scale="50" orientation="portrait" r:id="rId1"/>
  <ignoredErrors>
    <ignoredError sqref="D91:D94" numberStoredAsText="1"/>
    <ignoredError sqref="F10:I10 J10:L1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FCF5-4BC5-45B7-A25A-F54222FCC5DF}">
  <sheetPr>
    <pageSetUpPr fitToPage="1"/>
  </sheetPr>
  <dimension ref="B1:X103"/>
  <sheetViews>
    <sheetView showGridLines="0" zoomScaleNormal="100" workbookViewId="0">
      <pane xSplit="5" ySplit="3" topLeftCell="F4" activePane="bottomRight" state="frozen"/>
      <selection pane="bottomRight" activeCell="L5" sqref="L5"/>
      <selection pane="bottomLeft" activeCell="F5" sqref="F5"/>
      <selection pane="topRight" activeCell="F5" sqref="F5"/>
    </sheetView>
  </sheetViews>
  <sheetFormatPr defaultColWidth="9.140625" defaultRowHeight="12.75"/>
  <cols>
    <col min="1" max="1" width="1.7109375" style="3" customWidth="1"/>
    <col min="2" max="2" width="4.7109375" style="1" customWidth="1"/>
    <col min="3" max="3" width="33.85546875" style="2" customWidth="1"/>
    <col min="4" max="4" width="2.85546875" style="2" customWidth="1"/>
    <col min="5" max="5" width="44.42578125" style="1" bestFit="1" customWidth="1"/>
    <col min="6" max="8" width="12.140625" style="1" customWidth="1"/>
    <col min="9" max="9" width="2.42578125" style="1" customWidth="1"/>
    <col min="10" max="12" width="12.140625" style="1" customWidth="1"/>
    <col min="13" max="13" width="1.28515625" style="3" customWidth="1"/>
    <col min="14" max="14" width="9.140625" style="97"/>
    <col min="15" max="17" width="10" style="97" bestFit="1" customWidth="1"/>
    <col min="18" max="24" width="9.140625" style="97"/>
    <col min="25" max="16384" width="9.140625" style="3"/>
  </cols>
  <sheetData>
    <row r="1" spans="2:23" ht="7.5" customHeight="1" thickBot="1"/>
    <row r="2" spans="2:23" ht="15">
      <c r="B2" s="5" t="s">
        <v>53</v>
      </c>
      <c r="C2" s="51"/>
      <c r="D2" s="51"/>
      <c r="E2" s="125"/>
      <c r="F2" s="6"/>
      <c r="G2" s="6"/>
      <c r="H2" s="7"/>
      <c r="I2" s="126"/>
      <c r="J2" s="6"/>
      <c r="K2" s="6"/>
      <c r="L2" s="7"/>
    </row>
    <row r="3" spans="2:23">
      <c r="B3" s="42"/>
      <c r="C3" s="8"/>
      <c r="D3" s="3" t="s">
        <v>1</v>
      </c>
      <c r="E3" s="127"/>
      <c r="F3" s="10" t="s">
        <v>2</v>
      </c>
      <c r="G3" s="10" t="s">
        <v>3</v>
      </c>
      <c r="H3" s="13" t="s">
        <v>4</v>
      </c>
      <c r="I3" s="128"/>
      <c r="J3" s="10" t="s">
        <v>5</v>
      </c>
      <c r="K3" s="10" t="s">
        <v>6</v>
      </c>
      <c r="L3" s="13" t="s">
        <v>7</v>
      </c>
    </row>
    <row r="4" spans="2:23">
      <c r="B4" s="42"/>
      <c r="C4" s="3"/>
      <c r="D4" s="154" t="s">
        <v>9</v>
      </c>
      <c r="E4" s="155"/>
      <c r="F4" s="156"/>
      <c r="G4" s="156"/>
      <c r="H4" s="157"/>
      <c r="I4" s="130"/>
      <c r="J4" s="156"/>
      <c r="K4" s="156"/>
      <c r="L4" s="157"/>
    </row>
    <row r="5" spans="2:23">
      <c r="B5" s="42"/>
      <c r="C5" s="3"/>
      <c r="D5" s="9" t="s">
        <v>10</v>
      </c>
      <c r="E5" s="131"/>
      <c r="F5" s="24">
        <f>F21+F13+F29+F37+F45+F53</f>
        <v>435</v>
      </c>
      <c r="G5" s="24">
        <f>G21+G13+G29+G37+G45+G53</f>
        <v>1104</v>
      </c>
      <c r="H5" s="132">
        <f>H21+H13+H29+H37+H45+H53</f>
        <v>1977</v>
      </c>
      <c r="I5" s="133"/>
      <c r="J5" s="24">
        <f>J21+J13+J29+J37+J45+J53</f>
        <v>1115</v>
      </c>
      <c r="K5" s="24">
        <f>K21+K13+K29+K37+K45+K53</f>
        <v>2954</v>
      </c>
      <c r="L5" s="132">
        <f>L21+L13+L29+L37+L45+L53</f>
        <v>4179</v>
      </c>
      <c r="M5" s="1"/>
      <c r="O5" s="149"/>
      <c r="P5" s="149"/>
      <c r="Q5" s="149"/>
      <c r="R5" s="149"/>
      <c r="S5" s="149"/>
      <c r="T5" s="149"/>
      <c r="U5" s="149"/>
      <c r="V5" s="149"/>
      <c r="W5" s="149"/>
    </row>
    <row r="6" spans="2:23">
      <c r="B6" s="42"/>
      <c r="C6" s="3"/>
      <c r="D6" s="20" t="s">
        <v>11</v>
      </c>
      <c r="E6" s="134"/>
      <c r="F6" s="99">
        <v>-0.12</v>
      </c>
      <c r="G6" s="99">
        <f>G5/F5-1</f>
        <v>1.5379310344827588</v>
      </c>
      <c r="H6" s="135">
        <f>H5/G5-1</f>
        <v>0.79076086956521729</v>
      </c>
      <c r="I6" s="136"/>
      <c r="J6" s="99">
        <v>0.19</v>
      </c>
      <c r="K6" s="99">
        <f>K5/J5-1</f>
        <v>1.6493273542600897</v>
      </c>
      <c r="L6" s="135">
        <f>L5/K5-1</f>
        <v>0.41469194312796209</v>
      </c>
      <c r="M6" s="1"/>
      <c r="O6" s="149"/>
      <c r="P6" s="149"/>
      <c r="Q6" s="149"/>
      <c r="R6" s="149"/>
      <c r="S6" s="149"/>
      <c r="T6" s="149"/>
      <c r="U6" s="149"/>
      <c r="V6" s="149"/>
      <c r="W6" s="149"/>
    </row>
    <row r="7" spans="2:23">
      <c r="B7" s="42"/>
      <c r="C7" s="3"/>
      <c r="D7" s="20" t="s">
        <v>12</v>
      </c>
      <c r="E7" s="134"/>
      <c r="F7" s="99">
        <v>0.57999999999999996</v>
      </c>
      <c r="G7" s="99">
        <v>1.1399999999999999</v>
      </c>
      <c r="H7" s="135">
        <v>0.6</v>
      </c>
      <c r="I7" s="136"/>
      <c r="J7" s="99">
        <v>0.62</v>
      </c>
      <c r="K7" s="99">
        <v>1.07</v>
      </c>
      <c r="L7" s="135">
        <v>0.46</v>
      </c>
      <c r="M7" s="1"/>
      <c r="O7" s="149"/>
      <c r="P7" s="149"/>
      <c r="Q7" s="149"/>
      <c r="R7" s="149"/>
      <c r="S7" s="149"/>
      <c r="T7" s="149"/>
      <c r="U7" s="149"/>
      <c r="V7" s="149"/>
      <c r="W7" s="149"/>
    </row>
    <row r="8" spans="2:23">
      <c r="B8" s="42"/>
      <c r="C8" s="3"/>
      <c r="D8" s="9" t="s">
        <v>13</v>
      </c>
      <c r="E8" s="131"/>
      <c r="F8" s="24">
        <f>F24+F16+F32+F40+F48+F56</f>
        <v>-186</v>
      </c>
      <c r="G8" s="24">
        <f>G24+G16+G32+G40+G48+G56</f>
        <v>-245</v>
      </c>
      <c r="H8" s="132">
        <f>H24+H16+H32+H40+H48+H56</f>
        <v>-488</v>
      </c>
      <c r="I8" s="133"/>
      <c r="J8" s="24">
        <f>J24+J16+J32+J40+J48+J56</f>
        <v>-328</v>
      </c>
      <c r="K8" s="24">
        <f>K24+K16+K32+K40+K48+K56</f>
        <v>-638</v>
      </c>
      <c r="L8" s="132">
        <f>L24+L16+L32+L40+L48+L56</f>
        <v>-767</v>
      </c>
      <c r="O8" s="149"/>
      <c r="P8" s="149"/>
      <c r="Q8" s="149"/>
      <c r="R8" s="149"/>
      <c r="S8" s="149"/>
      <c r="T8" s="149"/>
      <c r="U8" s="149"/>
      <c r="V8" s="149"/>
      <c r="W8" s="149"/>
    </row>
    <row r="9" spans="2:23">
      <c r="B9" s="42"/>
      <c r="C9" s="3"/>
      <c r="D9" s="20" t="s">
        <v>14</v>
      </c>
      <c r="E9" s="134"/>
      <c r="F9" s="99">
        <f>F8/F5</f>
        <v>-0.42758620689655175</v>
      </c>
      <c r="G9" s="99">
        <f>G8/G5</f>
        <v>-0.22192028985507245</v>
      </c>
      <c r="H9" s="135">
        <f>H8/H5</f>
        <v>-0.24683864441072331</v>
      </c>
      <c r="I9" s="136"/>
      <c r="J9" s="99">
        <f>J8/J5</f>
        <v>-0.29417040358744395</v>
      </c>
      <c r="K9" s="99">
        <f>K8/K5</f>
        <v>-0.21597833446174677</v>
      </c>
      <c r="L9" s="135">
        <f>L8/L5</f>
        <v>-0.18353673127542475</v>
      </c>
      <c r="M9" s="1"/>
      <c r="O9" s="149"/>
      <c r="P9" s="149"/>
      <c r="Q9" s="149"/>
      <c r="R9" s="149"/>
      <c r="S9" s="149"/>
      <c r="T9" s="149"/>
      <c r="U9" s="149"/>
      <c r="V9" s="149"/>
      <c r="W9" s="149"/>
    </row>
    <row r="10" spans="2:23">
      <c r="B10" s="42"/>
      <c r="C10" s="3"/>
      <c r="D10" s="9" t="s">
        <v>15</v>
      </c>
      <c r="E10" s="131"/>
      <c r="F10" s="24">
        <f>F26+F18+F34+F42+F50+F58</f>
        <v>-213</v>
      </c>
      <c r="G10" s="24">
        <f>G26+G18+G34+G42+G50+G58</f>
        <v>-282</v>
      </c>
      <c r="H10" s="132">
        <f>H26+H18+H34+H42+H50+H58</f>
        <v>-548</v>
      </c>
      <c r="I10" s="133"/>
      <c r="J10" s="24">
        <f>J26+J18+J34+J42+J50+J58</f>
        <v>-376</v>
      </c>
      <c r="K10" s="24">
        <f>K26+K18+K34+K42+K50+K58</f>
        <v>-729</v>
      </c>
      <c r="L10" s="132">
        <f>L26+L18+L34+L42+L50+L58</f>
        <v>-892</v>
      </c>
      <c r="O10" s="149"/>
      <c r="P10" s="149"/>
      <c r="Q10" s="149"/>
      <c r="R10" s="149"/>
      <c r="S10" s="149"/>
      <c r="T10" s="149"/>
      <c r="U10" s="149"/>
      <c r="V10" s="149"/>
      <c r="W10" s="149"/>
    </row>
    <row r="11" spans="2:23">
      <c r="B11" s="42"/>
      <c r="C11" s="3"/>
      <c r="D11" s="20" t="s">
        <v>16</v>
      </c>
      <c r="E11" s="134"/>
      <c r="F11" s="99">
        <f>F10/F5</f>
        <v>-0.48965517241379308</v>
      </c>
      <c r="G11" s="99">
        <f>G10/G5</f>
        <v>-0.25543478260869568</v>
      </c>
      <c r="H11" s="135">
        <f>H10/H5</f>
        <v>-0.27718765806777945</v>
      </c>
      <c r="I11" s="136"/>
      <c r="J11" s="99">
        <f>J10/J5</f>
        <v>-0.33721973094170404</v>
      </c>
      <c r="K11" s="99">
        <f>K10/K5</f>
        <v>-0.24678402166553826</v>
      </c>
      <c r="L11" s="135">
        <f>L10/L5</f>
        <v>-0.21344819334769083</v>
      </c>
      <c r="M11" s="1"/>
      <c r="O11" s="149"/>
      <c r="P11" s="149"/>
      <c r="Q11" s="149"/>
      <c r="R11" s="149"/>
      <c r="S11" s="149"/>
      <c r="T11" s="149"/>
      <c r="U11" s="149"/>
      <c r="V11" s="149"/>
      <c r="W11" s="149"/>
    </row>
    <row r="12" spans="2:23">
      <c r="B12" s="42"/>
      <c r="C12" s="3"/>
      <c r="D12" s="151" t="s">
        <v>17</v>
      </c>
      <c r="E12" s="129"/>
      <c r="F12" s="15"/>
      <c r="G12" s="15"/>
      <c r="H12" s="18"/>
      <c r="I12" s="130"/>
      <c r="J12" s="15"/>
      <c r="K12" s="15"/>
      <c r="L12" s="18"/>
      <c r="O12" s="149"/>
      <c r="P12" s="149"/>
      <c r="Q12" s="149"/>
      <c r="R12" s="149"/>
      <c r="S12" s="149"/>
      <c r="T12" s="149"/>
      <c r="U12" s="149"/>
      <c r="V12" s="149"/>
      <c r="W12" s="149"/>
    </row>
    <row r="13" spans="2:23">
      <c r="B13" s="42"/>
      <c r="C13" s="3"/>
      <c r="D13" s="152" t="s">
        <v>10</v>
      </c>
      <c r="E13" s="131"/>
      <c r="F13" s="24">
        <f>'Prosus (Economic Interest)'!F14-'Prosus (Consolidated)'!F14</f>
        <v>287</v>
      </c>
      <c r="G13" s="24">
        <f>'Prosus (Economic Interest)'!G14-'Prosus (Consolidated)'!G14</f>
        <v>797</v>
      </c>
      <c r="H13" s="132">
        <f>'Prosus (Economic Interest)'!H14-'Prosus (Consolidated)'!H14</f>
        <v>1248</v>
      </c>
      <c r="I13" s="133"/>
      <c r="J13" s="24">
        <f>'Prosus (Economic Interest)'!J14-'Prosus (Consolidated)'!J14</f>
        <v>749</v>
      </c>
      <c r="K13" s="24">
        <f>'Prosus (Economic Interest)'!K14-'Prosus (Consolidated)'!K14</f>
        <v>2001</v>
      </c>
      <c r="L13" s="132">
        <f>'Prosus (Economic Interest)'!L14-'Prosus (Consolidated)'!L14</f>
        <v>2832</v>
      </c>
      <c r="N13" s="149"/>
      <c r="O13" s="149"/>
      <c r="P13" s="149"/>
      <c r="Q13" s="149"/>
      <c r="R13" s="149"/>
      <c r="S13" s="149"/>
      <c r="T13" s="149"/>
      <c r="U13" s="149"/>
      <c r="V13" s="149"/>
      <c r="W13" s="149"/>
    </row>
    <row r="14" spans="2:23">
      <c r="B14" s="42"/>
      <c r="C14" s="3"/>
      <c r="D14" s="153" t="s">
        <v>11</v>
      </c>
      <c r="E14" s="134"/>
      <c r="F14" s="99">
        <v>0.62</v>
      </c>
      <c r="G14" s="99">
        <f>G13/F13-1</f>
        <v>1.7770034843205575</v>
      </c>
      <c r="H14" s="135">
        <f>H13/G13-1</f>
        <v>0.56587202007528226</v>
      </c>
      <c r="I14" s="136"/>
      <c r="J14" s="99">
        <v>0.7</v>
      </c>
      <c r="K14" s="99">
        <f>K13/J13-1</f>
        <v>1.6715620827770361</v>
      </c>
      <c r="L14" s="135">
        <f>L13/K13-1</f>
        <v>0.41529235382308838</v>
      </c>
      <c r="N14" s="150"/>
      <c r="O14" s="149"/>
      <c r="P14" s="149"/>
      <c r="Q14" s="149"/>
      <c r="R14" s="149"/>
      <c r="S14" s="149"/>
      <c r="T14" s="149"/>
      <c r="U14" s="149"/>
      <c r="V14" s="149"/>
      <c r="W14" s="149"/>
    </row>
    <row r="15" spans="2:23">
      <c r="B15" s="42"/>
      <c r="C15" s="3"/>
      <c r="D15" s="153" t="s">
        <v>12</v>
      </c>
      <c r="E15" s="134"/>
      <c r="F15" s="99">
        <v>0.64</v>
      </c>
      <c r="G15" s="99">
        <v>1.41</v>
      </c>
      <c r="H15" s="135">
        <v>0.6</v>
      </c>
      <c r="I15" s="136"/>
      <c r="J15" s="99">
        <v>0.68</v>
      </c>
      <c r="K15" s="99">
        <v>1.25</v>
      </c>
      <c r="L15" s="135">
        <v>0.49</v>
      </c>
      <c r="N15" s="150"/>
      <c r="O15" s="149"/>
      <c r="P15" s="149"/>
      <c r="Q15" s="149"/>
      <c r="R15" s="149"/>
      <c r="S15" s="149"/>
      <c r="T15" s="149"/>
      <c r="U15" s="149"/>
      <c r="V15" s="149"/>
      <c r="W15" s="149"/>
    </row>
    <row r="16" spans="2:23">
      <c r="B16" s="42"/>
      <c r="C16" s="3"/>
      <c r="D16" s="152" t="s">
        <v>13</v>
      </c>
      <c r="E16" s="131"/>
      <c r="F16" s="24">
        <f>'Prosus (Economic Interest)'!F17-'Prosus (Consolidated)'!F17</f>
        <v>-148</v>
      </c>
      <c r="G16" s="24">
        <f>'Prosus (Economic Interest)'!G17-'Prosus (Consolidated)'!G17</f>
        <v>-176</v>
      </c>
      <c r="H16" s="132">
        <f>'Prosus (Economic Interest)'!H17-'Prosus (Consolidated)'!H17</f>
        <v>-269</v>
      </c>
      <c r="I16" s="133"/>
      <c r="J16" s="24">
        <f>'Prosus (Economic Interest)'!J17-'Prosus (Consolidated)'!J17</f>
        <v>-255</v>
      </c>
      <c r="K16" s="24">
        <f>'Prosus (Economic Interest)'!K17-'Prosus (Consolidated)'!K17</f>
        <v>-442</v>
      </c>
      <c r="L16" s="132">
        <f>'Prosus (Economic Interest)'!L17-'Prosus (Consolidated)'!L17</f>
        <v>-451</v>
      </c>
      <c r="N16" s="149"/>
      <c r="O16" s="149"/>
      <c r="P16" s="149"/>
      <c r="Q16" s="149"/>
      <c r="R16" s="149"/>
      <c r="S16" s="149"/>
      <c r="T16" s="149"/>
      <c r="U16" s="149"/>
      <c r="V16" s="149"/>
      <c r="W16" s="149"/>
    </row>
    <row r="17" spans="2:23">
      <c r="B17" s="42"/>
      <c r="C17" s="3"/>
      <c r="D17" s="153" t="s">
        <v>14</v>
      </c>
      <c r="E17" s="134"/>
      <c r="F17" s="99">
        <f>F16/F13</f>
        <v>-0.51567944250871078</v>
      </c>
      <c r="G17" s="99">
        <f>G16/G13</f>
        <v>-0.22082810539523212</v>
      </c>
      <c r="H17" s="135">
        <f>H16/H13</f>
        <v>-0.21554487179487181</v>
      </c>
      <c r="I17" s="136"/>
      <c r="J17" s="99">
        <f>J16/J13</f>
        <v>-0.34045393858477968</v>
      </c>
      <c r="K17" s="99">
        <f>K16/K13</f>
        <v>-0.22088955522238882</v>
      </c>
      <c r="L17" s="135">
        <f>L16/L13</f>
        <v>-0.15925141242937854</v>
      </c>
      <c r="N17" s="149"/>
      <c r="O17" s="149"/>
      <c r="P17" s="149"/>
      <c r="Q17" s="149"/>
      <c r="R17" s="149"/>
      <c r="S17" s="149"/>
      <c r="T17" s="149"/>
      <c r="U17" s="149"/>
      <c r="V17" s="149"/>
      <c r="W17" s="149"/>
    </row>
    <row r="18" spans="2:23">
      <c r="B18" s="42"/>
      <c r="C18" s="3"/>
      <c r="D18" s="152" t="s">
        <v>15</v>
      </c>
      <c r="E18" s="131"/>
      <c r="F18" s="24">
        <f>'Prosus (Economic Interest)'!F19-'Prosus (Consolidated)'!F19</f>
        <v>-167</v>
      </c>
      <c r="G18" s="24">
        <f>'Prosus (Economic Interest)'!G19-'Prosus (Consolidated)'!G19</f>
        <v>-204</v>
      </c>
      <c r="H18" s="132">
        <f>'Prosus (Economic Interest)'!H19-'Prosus (Consolidated)'!H19</f>
        <v>-311</v>
      </c>
      <c r="I18" s="133"/>
      <c r="J18" s="24">
        <f>'Prosus (Economic Interest)'!J19-'Prosus (Consolidated)'!J19</f>
        <v>-292</v>
      </c>
      <c r="K18" s="24">
        <f>'Prosus (Economic Interest)'!K19-'Prosus (Consolidated)'!K19</f>
        <v>-508</v>
      </c>
      <c r="L18" s="132">
        <f>'Prosus (Economic Interest)'!L19-'Prosus (Consolidated)'!L19</f>
        <v>-543</v>
      </c>
      <c r="N18" s="149"/>
      <c r="O18" s="149"/>
      <c r="P18" s="149"/>
      <c r="Q18" s="149"/>
      <c r="R18" s="149"/>
      <c r="S18" s="149"/>
      <c r="T18" s="149"/>
      <c r="U18" s="149"/>
      <c r="V18" s="149"/>
      <c r="W18" s="149"/>
    </row>
    <row r="19" spans="2:23">
      <c r="B19" s="42"/>
      <c r="C19" s="3"/>
      <c r="D19" s="153" t="s">
        <v>16</v>
      </c>
      <c r="E19" s="134"/>
      <c r="F19" s="99">
        <f>F18/F13</f>
        <v>-0.58188153310104529</v>
      </c>
      <c r="G19" s="99">
        <f>G18/G13</f>
        <v>-0.25595984943538269</v>
      </c>
      <c r="H19" s="135">
        <f>H18/H13</f>
        <v>-0.24919871794871795</v>
      </c>
      <c r="I19" s="136"/>
      <c r="J19" s="99">
        <f>J18/J13</f>
        <v>-0.38985313751668893</v>
      </c>
      <c r="K19" s="99">
        <f>K18/K13</f>
        <v>-0.25387306346826588</v>
      </c>
      <c r="L19" s="135">
        <f>L18/L13</f>
        <v>-0.19173728813559321</v>
      </c>
      <c r="N19" s="149"/>
      <c r="O19" s="149"/>
      <c r="P19" s="149"/>
      <c r="Q19" s="149"/>
      <c r="R19" s="149"/>
      <c r="S19" s="149"/>
      <c r="T19" s="149"/>
      <c r="U19" s="149"/>
      <c r="V19" s="149"/>
      <c r="W19" s="149"/>
    </row>
    <row r="20" spans="2:23">
      <c r="B20" s="42"/>
      <c r="C20" s="3"/>
      <c r="D20" s="151" t="s">
        <v>18</v>
      </c>
      <c r="E20" s="129"/>
      <c r="F20" s="15"/>
      <c r="G20" s="15"/>
      <c r="H20" s="18"/>
      <c r="I20" s="130"/>
      <c r="J20" s="15"/>
      <c r="K20" s="15"/>
      <c r="L20" s="18"/>
      <c r="M20" s="1"/>
      <c r="N20" s="149"/>
      <c r="O20" s="149"/>
      <c r="P20" s="149"/>
      <c r="Q20" s="149"/>
      <c r="R20" s="149"/>
      <c r="S20" s="149"/>
      <c r="T20" s="149"/>
      <c r="U20" s="149"/>
      <c r="V20" s="149"/>
      <c r="W20" s="149"/>
    </row>
    <row r="21" spans="2:23">
      <c r="B21" s="42"/>
      <c r="C21" s="3"/>
      <c r="D21" s="152" t="s">
        <v>10</v>
      </c>
      <c r="E21" s="131"/>
      <c r="F21" s="24">
        <f>'Prosus (Economic Interest)'!F22-'Prosus (Consolidated)'!F22</f>
        <v>41</v>
      </c>
      <c r="G21" s="24">
        <f>'Prosus (Economic Interest)'!G22-'Prosus (Consolidated)'!G22</f>
        <v>97</v>
      </c>
      <c r="H21" s="132">
        <f>'Prosus (Economic Interest)'!H22-'Prosus (Consolidated)'!H22</f>
        <v>121</v>
      </c>
      <c r="I21" s="133"/>
      <c r="J21" s="24">
        <f>'Prosus (Economic Interest)'!J22-'Prosus (Consolidated)'!J22</f>
        <v>123</v>
      </c>
      <c r="K21" s="24">
        <f>'Prosus (Economic Interest)'!K22-'Prosus (Consolidated)'!K22</f>
        <v>202</v>
      </c>
      <c r="L21" s="132">
        <f>'Prosus (Economic Interest)'!L22-'Prosus (Consolidated)'!L22</f>
        <v>236</v>
      </c>
      <c r="M21" s="1"/>
      <c r="N21" s="149"/>
      <c r="O21" s="149"/>
      <c r="P21" s="149"/>
      <c r="Q21" s="149"/>
      <c r="R21" s="149"/>
      <c r="S21" s="149"/>
      <c r="T21" s="149"/>
      <c r="U21" s="149"/>
      <c r="V21" s="149"/>
      <c r="W21" s="149"/>
    </row>
    <row r="22" spans="2:23">
      <c r="B22" s="42"/>
      <c r="C22" s="3"/>
      <c r="D22" s="153" t="s">
        <v>11</v>
      </c>
      <c r="E22" s="134"/>
      <c r="F22" s="99">
        <v>-0.6</v>
      </c>
      <c r="G22" s="99">
        <f>G21/F21-1</f>
        <v>1.3658536585365852</v>
      </c>
      <c r="H22" s="135">
        <f>H21/G21-1</f>
        <v>0.24742268041237114</v>
      </c>
      <c r="I22" s="136"/>
      <c r="J22" s="99">
        <v>-0.38</v>
      </c>
      <c r="K22" s="99">
        <f>K21/J21-1</f>
        <v>0.64227642276422769</v>
      </c>
      <c r="L22" s="135">
        <f>L21/K21-1</f>
        <v>0.16831683168316824</v>
      </c>
      <c r="M22" s="1"/>
      <c r="N22" s="149"/>
      <c r="O22" s="149"/>
      <c r="P22" s="149"/>
      <c r="Q22" s="149"/>
      <c r="R22" s="149"/>
      <c r="S22" s="149"/>
      <c r="T22" s="149"/>
      <c r="U22" s="149"/>
      <c r="V22" s="149"/>
      <c r="W22" s="149"/>
    </row>
    <row r="23" spans="2:23">
      <c r="B23" s="42"/>
      <c r="C23" s="3"/>
      <c r="D23" s="153" t="s">
        <v>12</v>
      </c>
      <c r="E23" s="134"/>
      <c r="F23" s="99">
        <v>-0.05</v>
      </c>
      <c r="G23" s="99">
        <v>0.39</v>
      </c>
      <c r="H23" s="135">
        <v>0.22</v>
      </c>
      <c r="I23" s="136"/>
      <c r="J23" s="99">
        <v>0</v>
      </c>
      <c r="K23" s="99">
        <v>0.28999999999999998</v>
      </c>
      <c r="L23" s="135">
        <v>0.15</v>
      </c>
      <c r="M23" s="1"/>
      <c r="N23" s="150"/>
      <c r="O23" s="149"/>
      <c r="P23" s="149"/>
      <c r="Q23" s="149"/>
      <c r="R23" s="149"/>
      <c r="S23" s="149"/>
      <c r="T23" s="149"/>
      <c r="U23" s="149"/>
      <c r="V23" s="149"/>
      <c r="W23" s="149"/>
    </row>
    <row r="24" spans="2:23">
      <c r="B24" s="42"/>
      <c r="C24" s="3"/>
      <c r="D24" s="152" t="s">
        <v>13</v>
      </c>
      <c r="E24" s="131"/>
      <c r="F24" s="24">
        <f>'Prosus (Economic Interest)'!F25-'Prosus (Consolidated)'!F25</f>
        <v>-5</v>
      </c>
      <c r="G24" s="24">
        <f>'Prosus (Economic Interest)'!G25-'Prosus (Consolidated)'!G25</f>
        <v>1</v>
      </c>
      <c r="H24" s="132">
        <f>'Prosus (Economic Interest)'!H25-'Prosus (Consolidated)'!H25</f>
        <v>1</v>
      </c>
      <c r="I24" s="133"/>
      <c r="J24" s="24">
        <f>'Prosus (Economic Interest)'!J25-'Prosus (Consolidated)'!J25</f>
        <v>-23</v>
      </c>
      <c r="K24" s="24">
        <f>'Prosus (Economic Interest)'!K25-'Prosus (Consolidated)'!K25</f>
        <v>-20</v>
      </c>
      <c r="L24" s="132">
        <f>'Prosus (Economic Interest)'!L25-'Prosus (Consolidated)'!L25</f>
        <v>1</v>
      </c>
      <c r="N24" s="149"/>
      <c r="O24" s="149"/>
      <c r="P24" s="149"/>
      <c r="Q24" s="149"/>
      <c r="R24" s="149"/>
      <c r="S24" s="149"/>
      <c r="T24" s="149"/>
      <c r="U24" s="149"/>
      <c r="V24" s="149"/>
      <c r="W24" s="149"/>
    </row>
    <row r="25" spans="2:23">
      <c r="B25" s="42"/>
      <c r="C25" s="3"/>
      <c r="D25" s="153" t="s">
        <v>14</v>
      </c>
      <c r="E25" s="134"/>
      <c r="F25" s="99">
        <f>F24/F21</f>
        <v>-0.12195121951219512</v>
      </c>
      <c r="G25" s="99">
        <f>G24/G21</f>
        <v>1.0309278350515464E-2</v>
      </c>
      <c r="H25" s="135">
        <f>H24/H21</f>
        <v>8.2644628099173556E-3</v>
      </c>
      <c r="I25" s="136"/>
      <c r="J25" s="99">
        <f>J24/J21</f>
        <v>-0.18699186991869918</v>
      </c>
      <c r="K25" s="99">
        <f>K24/K21</f>
        <v>-9.9009900990099015E-2</v>
      </c>
      <c r="L25" s="135">
        <f>L24/L21</f>
        <v>4.2372881355932203E-3</v>
      </c>
      <c r="M25" s="1"/>
      <c r="N25" s="149"/>
      <c r="O25" s="149"/>
      <c r="P25" s="149"/>
      <c r="Q25" s="149"/>
      <c r="R25" s="149"/>
      <c r="S25" s="149"/>
      <c r="T25" s="149"/>
      <c r="U25" s="149"/>
      <c r="V25" s="149"/>
      <c r="W25" s="149"/>
    </row>
    <row r="26" spans="2:23">
      <c r="B26" s="42"/>
      <c r="C26" s="3"/>
      <c r="D26" s="152" t="s">
        <v>15</v>
      </c>
      <c r="E26" s="131"/>
      <c r="F26" s="24">
        <f>'Prosus (Economic Interest)'!F27-'Prosus (Consolidated)'!F27</f>
        <v>-7</v>
      </c>
      <c r="G26" s="24">
        <f>'Prosus (Economic Interest)'!G27-'Prosus (Consolidated)'!G27</f>
        <v>-2</v>
      </c>
      <c r="H26" s="132">
        <f>'Prosus (Economic Interest)'!H27-'Prosus (Consolidated)'!H27</f>
        <v>-5</v>
      </c>
      <c r="I26" s="133"/>
      <c r="J26" s="24">
        <f>'Prosus (Economic Interest)'!J27-'Prosus (Consolidated)'!J27</f>
        <v>-27</v>
      </c>
      <c r="K26" s="24">
        <f>'Prosus (Economic Interest)'!K27-'Prosus (Consolidated)'!K27</f>
        <v>-28</v>
      </c>
      <c r="L26" s="132">
        <f>'Prosus (Economic Interest)'!L27-'Prosus (Consolidated)'!L27</f>
        <v>-9</v>
      </c>
      <c r="N26" s="149"/>
      <c r="O26" s="149"/>
      <c r="P26" s="149"/>
      <c r="Q26" s="149"/>
      <c r="R26" s="149"/>
      <c r="S26" s="149"/>
      <c r="T26" s="149"/>
      <c r="U26" s="149"/>
      <c r="V26" s="149"/>
      <c r="W26" s="149"/>
    </row>
    <row r="27" spans="2:23">
      <c r="B27" s="42"/>
      <c r="C27" s="3"/>
      <c r="D27" s="153" t="s">
        <v>16</v>
      </c>
      <c r="E27" s="134"/>
      <c r="F27" s="99">
        <f>F26/F21</f>
        <v>-0.17073170731707318</v>
      </c>
      <c r="G27" s="99">
        <f>G26/G21</f>
        <v>-2.0618556701030927E-2</v>
      </c>
      <c r="H27" s="135">
        <f>H26/H21</f>
        <v>-4.1322314049586778E-2</v>
      </c>
      <c r="I27" s="136"/>
      <c r="J27" s="99">
        <f>J26/J21</f>
        <v>-0.21951219512195122</v>
      </c>
      <c r="K27" s="99">
        <f>K26/K21</f>
        <v>-0.13861386138613863</v>
      </c>
      <c r="L27" s="135">
        <f>L26/L21</f>
        <v>-3.8135593220338986E-2</v>
      </c>
      <c r="M27" s="1"/>
      <c r="N27" s="149"/>
      <c r="O27" s="149"/>
      <c r="P27" s="149"/>
      <c r="Q27" s="149"/>
      <c r="R27" s="149"/>
      <c r="S27" s="149"/>
      <c r="T27" s="149"/>
      <c r="U27" s="149"/>
      <c r="V27" s="149"/>
      <c r="W27" s="149"/>
    </row>
    <row r="28" spans="2:23">
      <c r="B28" s="42"/>
      <c r="C28" s="3"/>
      <c r="D28" s="151" t="s">
        <v>19</v>
      </c>
      <c r="E28" s="129"/>
      <c r="F28" s="15"/>
      <c r="G28" s="15"/>
      <c r="H28" s="18"/>
      <c r="I28" s="130"/>
      <c r="J28" s="15"/>
      <c r="K28" s="15"/>
      <c r="L28" s="18"/>
      <c r="N28" s="149"/>
      <c r="O28" s="149"/>
      <c r="P28" s="149"/>
      <c r="Q28" s="149"/>
      <c r="R28" s="149"/>
      <c r="S28" s="149"/>
      <c r="T28" s="149"/>
      <c r="U28" s="149"/>
      <c r="V28" s="149"/>
      <c r="W28" s="149"/>
    </row>
    <row r="29" spans="2:23" ht="15.6" customHeight="1">
      <c r="B29" s="42"/>
      <c r="C29" s="3"/>
      <c r="D29" s="152" t="s">
        <v>10</v>
      </c>
      <c r="E29" s="137"/>
      <c r="F29" s="24">
        <f>'Prosus (Economic Interest)'!F30-'Prosus (Consolidated)'!F30</f>
        <v>27</v>
      </c>
      <c r="G29" s="24">
        <f>'Prosus (Economic Interest)'!G30-'Prosus (Consolidated)'!G30</f>
        <v>50</v>
      </c>
      <c r="H29" s="132">
        <f>'Prosus (Economic Interest)'!H30-'Prosus (Consolidated)'!H30</f>
        <v>68</v>
      </c>
      <c r="I29" s="133"/>
      <c r="J29" s="24">
        <f>'Prosus (Economic Interest)'!J30-'Prosus (Consolidated)'!J30</f>
        <v>62</v>
      </c>
      <c r="K29" s="24">
        <f>'Prosus (Economic Interest)'!K30-'Prosus (Consolidated)'!K30</f>
        <v>110</v>
      </c>
      <c r="L29" s="132">
        <f>'Prosus (Economic Interest)'!L30-'Prosus (Consolidated)'!L30</f>
        <v>149</v>
      </c>
      <c r="N29" s="149"/>
      <c r="O29" s="149"/>
      <c r="P29" s="149"/>
      <c r="Q29" s="149"/>
      <c r="R29" s="149"/>
      <c r="S29" s="149"/>
      <c r="T29" s="149"/>
      <c r="U29" s="149"/>
      <c r="V29" s="149"/>
      <c r="W29" s="149"/>
    </row>
    <row r="30" spans="2:23">
      <c r="B30" s="42"/>
      <c r="C30" s="3"/>
      <c r="D30" s="153" t="s">
        <v>11</v>
      </c>
      <c r="E30" s="137"/>
      <c r="F30" s="99">
        <v>0.23</v>
      </c>
      <c r="G30" s="99">
        <f>G29/F29-1</f>
        <v>0.85185185185185186</v>
      </c>
      <c r="H30" s="135">
        <f>H29/G29-1</f>
        <v>0.3600000000000001</v>
      </c>
      <c r="I30" s="136"/>
      <c r="J30" s="99">
        <v>0.48</v>
      </c>
      <c r="K30" s="99">
        <f>K29/J29-1</f>
        <v>0.77419354838709675</v>
      </c>
      <c r="L30" s="135">
        <f>L29/K29-1</f>
        <v>0.3545454545454545</v>
      </c>
      <c r="N30" s="150"/>
      <c r="O30" s="149"/>
      <c r="P30" s="149"/>
      <c r="Q30" s="149"/>
      <c r="R30" s="149"/>
      <c r="S30" s="149"/>
      <c r="T30" s="149"/>
      <c r="U30" s="149"/>
      <c r="V30" s="149"/>
      <c r="W30" s="149"/>
    </row>
    <row r="31" spans="2:23">
      <c r="B31" s="42"/>
      <c r="C31" s="3"/>
      <c r="D31" s="153" t="s">
        <v>12</v>
      </c>
      <c r="E31" s="137"/>
      <c r="F31" s="99">
        <v>0.79</v>
      </c>
      <c r="G31" s="99">
        <v>0.91</v>
      </c>
      <c r="H31" s="135">
        <v>0.45</v>
      </c>
      <c r="I31" s="136"/>
      <c r="J31" s="99">
        <v>0.97</v>
      </c>
      <c r="K31" s="99">
        <v>0.8</v>
      </c>
      <c r="L31" s="135">
        <v>0.43</v>
      </c>
      <c r="N31" s="150"/>
      <c r="O31" s="149"/>
      <c r="P31" s="149"/>
      <c r="Q31" s="149"/>
      <c r="R31" s="149"/>
      <c r="S31" s="149"/>
      <c r="T31" s="149"/>
      <c r="U31" s="149"/>
      <c r="V31" s="149"/>
      <c r="W31" s="149"/>
    </row>
    <row r="32" spans="2:23">
      <c r="B32" s="42"/>
      <c r="C32" s="3"/>
      <c r="D32" s="152" t="s">
        <v>13</v>
      </c>
      <c r="E32" s="137"/>
      <c r="F32" s="24">
        <f>'Prosus (Economic Interest)'!F33-'Prosus (Consolidated)'!F33</f>
        <v>-7</v>
      </c>
      <c r="G32" s="24">
        <f>'Prosus (Economic Interest)'!G33-'Prosus (Consolidated)'!G33</f>
        <v>-3</v>
      </c>
      <c r="H32" s="132">
        <f>'Prosus (Economic Interest)'!H33-'Prosus (Consolidated)'!H33</f>
        <v>-17</v>
      </c>
      <c r="I32" s="133"/>
      <c r="J32" s="24">
        <f>'Prosus (Economic Interest)'!J33-'Prosus (Consolidated)'!J33</f>
        <v>-13</v>
      </c>
      <c r="K32" s="24">
        <f>'Prosus (Economic Interest)'!K33-'Prosus (Consolidated)'!K33</f>
        <v>-13</v>
      </c>
      <c r="L32" s="132">
        <f>'Prosus (Economic Interest)'!L33-'Prosus (Consolidated)'!L33</f>
        <v>-31</v>
      </c>
      <c r="N32" s="149"/>
      <c r="O32" s="149"/>
      <c r="P32" s="149"/>
      <c r="Q32" s="149"/>
      <c r="R32" s="149"/>
      <c r="S32" s="149"/>
      <c r="T32" s="149"/>
      <c r="U32" s="149"/>
      <c r="V32" s="149"/>
      <c r="W32" s="149"/>
    </row>
    <row r="33" spans="2:23">
      <c r="B33" s="42"/>
      <c r="C33" s="3"/>
      <c r="D33" s="153" t="s">
        <v>14</v>
      </c>
      <c r="E33" s="137"/>
      <c r="F33" s="99">
        <f>F32/F29</f>
        <v>-0.25925925925925924</v>
      </c>
      <c r="G33" s="99">
        <f>G32/G29</f>
        <v>-0.06</v>
      </c>
      <c r="H33" s="135">
        <f>H32/H29</f>
        <v>-0.25</v>
      </c>
      <c r="I33" s="136"/>
      <c r="J33" s="99">
        <f>J32/J29</f>
        <v>-0.20967741935483872</v>
      </c>
      <c r="K33" s="99">
        <f>K32/K29</f>
        <v>-0.11818181818181818</v>
      </c>
      <c r="L33" s="135">
        <f>L32/L29</f>
        <v>-0.20805369127516779</v>
      </c>
      <c r="N33" s="149"/>
      <c r="O33" s="149"/>
      <c r="P33" s="149"/>
      <c r="Q33" s="149"/>
      <c r="R33" s="149"/>
      <c r="S33" s="149"/>
      <c r="T33" s="149"/>
      <c r="U33" s="149"/>
      <c r="V33" s="149"/>
      <c r="W33" s="149"/>
    </row>
    <row r="34" spans="2:23">
      <c r="B34" s="42"/>
      <c r="C34" s="3"/>
      <c r="D34" s="152" t="s">
        <v>15</v>
      </c>
      <c r="E34" s="137"/>
      <c r="F34" s="24">
        <f>'Prosus (Economic Interest)'!F35-'Prosus (Consolidated)'!F35</f>
        <v>-7</v>
      </c>
      <c r="G34" s="24">
        <f>'Prosus (Economic Interest)'!G35-'Prosus (Consolidated)'!G35</f>
        <v>-4</v>
      </c>
      <c r="H34" s="132">
        <f>'Prosus (Economic Interest)'!H35-'Prosus (Consolidated)'!H35</f>
        <v>-17</v>
      </c>
      <c r="I34" s="133"/>
      <c r="J34" s="24">
        <f>'Prosus (Economic Interest)'!J35-'Prosus (Consolidated)'!J35</f>
        <v>-13</v>
      </c>
      <c r="K34" s="24">
        <f>'Prosus (Economic Interest)'!K35-'Prosus (Consolidated)'!K35</f>
        <v>-14</v>
      </c>
      <c r="L34" s="132">
        <f>'Prosus (Economic Interest)'!L35-'Prosus (Consolidated)'!L35</f>
        <v>-33</v>
      </c>
      <c r="N34" s="149"/>
      <c r="O34" s="149"/>
      <c r="P34" s="149"/>
      <c r="Q34" s="149"/>
      <c r="R34" s="149"/>
      <c r="S34" s="149"/>
      <c r="T34" s="149"/>
      <c r="U34" s="149"/>
      <c r="V34" s="149"/>
      <c r="W34" s="149"/>
    </row>
    <row r="35" spans="2:23">
      <c r="B35" s="42"/>
      <c r="C35" s="3"/>
      <c r="D35" s="153" t="s">
        <v>16</v>
      </c>
      <c r="E35" s="137"/>
      <c r="F35" s="99">
        <f>F34/F29</f>
        <v>-0.25925925925925924</v>
      </c>
      <c r="G35" s="99">
        <f>G34/G29</f>
        <v>-0.08</v>
      </c>
      <c r="H35" s="135">
        <f>H34/H29</f>
        <v>-0.25</v>
      </c>
      <c r="I35" s="136"/>
      <c r="J35" s="99">
        <f>J34/J29</f>
        <v>-0.20967741935483872</v>
      </c>
      <c r="K35" s="99">
        <f>K34/K29</f>
        <v>-0.12727272727272726</v>
      </c>
      <c r="L35" s="135">
        <f>L34/L29</f>
        <v>-0.22147651006711411</v>
      </c>
      <c r="N35" s="149"/>
      <c r="O35" s="149"/>
      <c r="P35" s="149"/>
      <c r="Q35" s="149"/>
      <c r="R35" s="149"/>
      <c r="S35" s="149"/>
      <c r="T35" s="149"/>
      <c r="U35" s="149"/>
      <c r="V35" s="149"/>
      <c r="W35" s="149"/>
    </row>
    <row r="36" spans="2:23">
      <c r="B36" s="42"/>
      <c r="C36" s="3"/>
      <c r="D36" s="151" t="s">
        <v>20</v>
      </c>
      <c r="E36" s="129"/>
      <c r="F36" s="15"/>
      <c r="G36" s="15"/>
      <c r="H36" s="18"/>
      <c r="I36" s="130"/>
      <c r="J36" s="15"/>
      <c r="K36" s="15"/>
      <c r="L36" s="18"/>
      <c r="N36" s="149"/>
      <c r="O36" s="149"/>
      <c r="P36" s="149"/>
      <c r="Q36" s="149"/>
      <c r="R36" s="149"/>
      <c r="S36" s="149"/>
      <c r="T36" s="149"/>
      <c r="U36" s="149"/>
      <c r="V36" s="149"/>
      <c r="W36" s="149"/>
    </row>
    <row r="37" spans="2:23">
      <c r="B37" s="42"/>
      <c r="C37" s="3"/>
      <c r="D37" s="152" t="s">
        <v>10</v>
      </c>
      <c r="E37" s="137"/>
      <c r="F37" s="24">
        <f>'Prosus (Economic Interest)'!F38-'Prosus (Consolidated)'!F38</f>
        <v>51</v>
      </c>
      <c r="G37" s="24">
        <f>'Prosus (Economic Interest)'!G38-'Prosus (Consolidated)'!G38</f>
        <v>97</v>
      </c>
      <c r="H37" s="132">
        <f>'Prosus (Economic Interest)'!H38-'Prosus (Consolidated)'!H38</f>
        <v>271</v>
      </c>
      <c r="I37" s="133"/>
      <c r="J37" s="24">
        <f>'Prosus (Economic Interest)'!J38-'Prosus (Consolidated)'!J38</f>
        <v>115</v>
      </c>
      <c r="K37" s="24">
        <f>'Prosus (Economic Interest)'!K38-'Prosus (Consolidated)'!K38</f>
        <v>341</v>
      </c>
      <c r="L37" s="132">
        <f>'Prosus (Economic Interest)'!L38-'Prosus (Consolidated)'!L38</f>
        <v>411</v>
      </c>
      <c r="N37" s="149"/>
      <c r="O37" s="149"/>
      <c r="P37" s="149"/>
      <c r="Q37" s="149"/>
      <c r="R37" s="149"/>
      <c r="S37" s="149"/>
      <c r="T37" s="149"/>
      <c r="U37" s="149"/>
      <c r="V37" s="149"/>
      <c r="W37" s="149"/>
    </row>
    <row r="38" spans="2:23">
      <c r="B38" s="42"/>
      <c r="C38" s="3"/>
      <c r="D38" s="153" t="s">
        <v>11</v>
      </c>
      <c r="E38" s="137"/>
      <c r="F38" s="99">
        <v>0.82</v>
      </c>
      <c r="G38" s="99">
        <f>G37/F37-1</f>
        <v>0.90196078431372539</v>
      </c>
      <c r="H38" s="135">
        <f>H37/G37-1</f>
        <v>1.7938144329896906</v>
      </c>
      <c r="I38" s="136"/>
      <c r="J38" s="99">
        <v>0.69</v>
      </c>
      <c r="K38" s="99">
        <f>K37/J37-1</f>
        <v>1.965217391304348</v>
      </c>
      <c r="L38" s="135">
        <f>L37/K37-1</f>
        <v>0.20527859237536661</v>
      </c>
      <c r="N38" s="150"/>
      <c r="O38" s="149"/>
      <c r="P38" s="149"/>
      <c r="Q38" s="149"/>
      <c r="R38" s="149"/>
      <c r="S38" s="149"/>
      <c r="T38" s="149"/>
      <c r="U38" s="149"/>
      <c r="V38" s="149"/>
      <c r="W38" s="149"/>
    </row>
    <row r="39" spans="2:23">
      <c r="B39" s="42"/>
      <c r="C39" s="3"/>
      <c r="D39" s="153" t="s">
        <v>12</v>
      </c>
      <c r="E39" s="137"/>
      <c r="F39" s="99">
        <v>0.54</v>
      </c>
      <c r="G39" s="99">
        <v>0.51</v>
      </c>
      <c r="H39" s="135">
        <v>0.4</v>
      </c>
      <c r="I39" s="136"/>
      <c r="J39" s="99">
        <v>0.56000000000000005</v>
      </c>
      <c r="K39" s="99">
        <v>0.55000000000000004</v>
      </c>
      <c r="L39" s="135">
        <v>0.17</v>
      </c>
      <c r="N39" s="150"/>
      <c r="O39" s="149"/>
      <c r="P39" s="149"/>
      <c r="Q39" s="149"/>
      <c r="R39" s="149"/>
      <c r="S39" s="149"/>
      <c r="T39" s="149"/>
      <c r="U39" s="149"/>
      <c r="V39" s="149"/>
      <c r="W39" s="149"/>
    </row>
    <row r="40" spans="2:23">
      <c r="B40" s="42"/>
      <c r="C40" s="3"/>
      <c r="D40" s="152" t="s">
        <v>13</v>
      </c>
      <c r="E40" s="137"/>
      <c r="F40" s="24">
        <f>'Prosus (Economic Interest)'!F41-'Prosus (Consolidated)'!F41</f>
        <v>-7</v>
      </c>
      <c r="G40" s="24">
        <f>'Prosus (Economic Interest)'!G41-'Prosus (Consolidated)'!G41</f>
        <v>-28</v>
      </c>
      <c r="H40" s="132">
        <f>'Prosus (Economic Interest)'!H41-'Prosus (Consolidated)'!H41</f>
        <v>-101</v>
      </c>
      <c r="I40" s="133"/>
      <c r="J40" s="24">
        <f>'Prosus (Economic Interest)'!J41-'Prosus (Consolidated)'!J41</f>
        <v>-1</v>
      </c>
      <c r="K40" s="24">
        <f>'Prosus (Economic Interest)'!K41-'Prosus (Consolidated)'!K41</f>
        <v>-50</v>
      </c>
      <c r="L40" s="132">
        <f>'Prosus (Economic Interest)'!L41-'Prosus (Consolidated)'!L41</f>
        <v>-117</v>
      </c>
      <c r="N40" s="149"/>
      <c r="O40" s="149"/>
      <c r="P40" s="149"/>
      <c r="Q40" s="149"/>
      <c r="R40" s="149"/>
      <c r="S40" s="149"/>
      <c r="T40" s="149"/>
      <c r="U40" s="149"/>
      <c r="V40" s="149"/>
      <c r="W40" s="149"/>
    </row>
    <row r="41" spans="2:23">
      <c r="B41" s="42"/>
      <c r="C41" s="3"/>
      <c r="D41" s="153" t="s">
        <v>14</v>
      </c>
      <c r="E41" s="137"/>
      <c r="F41" s="99">
        <f>F40/F37</f>
        <v>-0.13725490196078433</v>
      </c>
      <c r="G41" s="99">
        <f>G40/G37</f>
        <v>-0.28865979381443296</v>
      </c>
      <c r="H41" s="135">
        <f>H40/H37</f>
        <v>-0.37269372693726938</v>
      </c>
      <c r="I41" s="136"/>
      <c r="J41" s="99">
        <f>J40/J37</f>
        <v>-8.6956521739130436E-3</v>
      </c>
      <c r="K41" s="99">
        <f>K40/K37</f>
        <v>-0.1466275659824047</v>
      </c>
      <c r="L41" s="135">
        <f>L40/L37</f>
        <v>-0.28467153284671531</v>
      </c>
      <c r="N41" s="149"/>
      <c r="O41" s="149"/>
      <c r="P41" s="149"/>
      <c r="Q41" s="149"/>
      <c r="R41" s="149"/>
      <c r="S41" s="149"/>
      <c r="T41" s="149"/>
      <c r="U41" s="149"/>
      <c r="V41" s="149"/>
      <c r="W41" s="149"/>
    </row>
    <row r="42" spans="2:23">
      <c r="B42" s="42"/>
      <c r="C42" s="3"/>
      <c r="D42" s="152" t="s">
        <v>15</v>
      </c>
      <c r="E42" s="137"/>
      <c r="F42" s="24">
        <f>'Prosus (Economic Interest)'!F43-'Prosus (Consolidated)'!F43</f>
        <v>-9</v>
      </c>
      <c r="G42" s="24">
        <f>'Prosus (Economic Interest)'!G43-'Prosus (Consolidated)'!G43</f>
        <v>-33</v>
      </c>
      <c r="H42" s="132">
        <f>'Prosus (Economic Interest)'!H43-'Prosus (Consolidated)'!H43</f>
        <v>-110</v>
      </c>
      <c r="I42" s="133"/>
      <c r="J42" s="24">
        <f>'Prosus (Economic Interest)'!J43-'Prosus (Consolidated)'!J43</f>
        <v>-4</v>
      </c>
      <c r="K42" s="24">
        <f>'Prosus (Economic Interest)'!K43-'Prosus (Consolidated)'!K43</f>
        <v>-62</v>
      </c>
      <c r="L42" s="132">
        <f>'Prosus (Economic Interest)'!L43-'Prosus (Consolidated)'!L43</f>
        <v>-127</v>
      </c>
      <c r="N42" s="149"/>
      <c r="O42" s="149"/>
      <c r="P42" s="149"/>
      <c r="Q42" s="149"/>
      <c r="R42" s="149"/>
      <c r="S42" s="149"/>
      <c r="T42" s="149"/>
      <c r="U42" s="149"/>
      <c r="V42" s="149"/>
      <c r="W42" s="149"/>
    </row>
    <row r="43" spans="2:23">
      <c r="B43" s="42"/>
      <c r="C43" s="3"/>
      <c r="D43" s="153" t="s">
        <v>16</v>
      </c>
      <c r="E43" s="137"/>
      <c r="F43" s="99">
        <f>F42/F37</f>
        <v>-0.17647058823529413</v>
      </c>
      <c r="G43" s="99">
        <f>G42/G37</f>
        <v>-0.34020618556701032</v>
      </c>
      <c r="H43" s="135">
        <f>H42/H37</f>
        <v>-0.4059040590405904</v>
      </c>
      <c r="I43" s="136"/>
      <c r="J43" s="99">
        <f>J42/J37</f>
        <v>-3.4782608695652174E-2</v>
      </c>
      <c r="K43" s="99">
        <f>K42/K37</f>
        <v>-0.18181818181818182</v>
      </c>
      <c r="L43" s="135">
        <f>L42/L37</f>
        <v>-0.30900243309002434</v>
      </c>
      <c r="N43" s="149"/>
      <c r="O43" s="149"/>
      <c r="P43" s="149"/>
      <c r="Q43" s="149"/>
      <c r="R43" s="149"/>
      <c r="S43" s="149"/>
      <c r="T43" s="149"/>
      <c r="U43" s="149"/>
      <c r="V43" s="149"/>
      <c r="W43" s="149"/>
    </row>
    <row r="44" spans="2:23">
      <c r="B44" s="42"/>
      <c r="C44" s="3"/>
      <c r="D44" s="151" t="s">
        <v>21</v>
      </c>
      <c r="E44" s="129"/>
      <c r="F44" s="15"/>
      <c r="G44" s="15"/>
      <c r="H44" s="18"/>
      <c r="I44" s="130"/>
      <c r="J44" s="15"/>
      <c r="K44" s="15"/>
      <c r="L44" s="18"/>
      <c r="N44" s="149"/>
      <c r="O44" s="149"/>
      <c r="P44" s="149"/>
      <c r="Q44" s="149"/>
      <c r="R44" s="149"/>
      <c r="S44" s="149"/>
      <c r="T44" s="149"/>
      <c r="U44" s="149"/>
      <c r="V44" s="149"/>
      <c r="W44" s="149"/>
    </row>
    <row r="45" spans="2:23">
      <c r="B45" s="42"/>
      <c r="C45" s="3"/>
      <c r="D45" s="152" t="s">
        <v>10</v>
      </c>
      <c r="E45" s="137"/>
      <c r="F45" s="24">
        <f>'Prosus (Economic Interest)'!F46-'Prosus (Consolidated)'!F46</f>
        <v>2</v>
      </c>
      <c r="G45" s="24">
        <f>'Prosus (Economic Interest)'!G46-'Prosus (Consolidated)'!G46</f>
        <v>3</v>
      </c>
      <c r="H45" s="132">
        <f>'Prosus (Economic Interest)'!H46-'Prosus (Consolidated)'!H46</f>
        <v>9</v>
      </c>
      <c r="I45" s="133"/>
      <c r="J45" s="24">
        <f>'Prosus (Economic Interest)'!J46-'Prosus (Consolidated)'!J46</f>
        <v>6</v>
      </c>
      <c r="K45" s="24">
        <f>'Prosus (Economic Interest)'!K46-'Prosus (Consolidated)'!K46</f>
        <v>10</v>
      </c>
      <c r="L45" s="132">
        <f>'Prosus (Economic Interest)'!L46-'Prosus (Consolidated)'!L46</f>
        <v>25</v>
      </c>
      <c r="N45" s="149"/>
      <c r="O45" s="149"/>
      <c r="P45" s="149"/>
      <c r="Q45" s="149"/>
      <c r="R45" s="149"/>
      <c r="S45" s="149"/>
      <c r="T45" s="149"/>
      <c r="U45" s="149"/>
      <c r="V45" s="149"/>
      <c r="W45" s="149"/>
    </row>
    <row r="46" spans="2:23">
      <c r="B46" s="42"/>
      <c r="C46" s="3"/>
      <c r="D46" s="153" t="s">
        <v>11</v>
      </c>
      <c r="E46" s="137"/>
      <c r="F46" s="99">
        <v>0</v>
      </c>
      <c r="G46" s="99">
        <f>G45/F45-1</f>
        <v>0.5</v>
      </c>
      <c r="H46" s="135">
        <f>H45/G45-1</f>
        <v>2</v>
      </c>
      <c r="I46" s="136"/>
      <c r="J46" s="99">
        <v>1</v>
      </c>
      <c r="K46" s="99">
        <f>K45/J45-1</f>
        <v>0.66666666666666674</v>
      </c>
      <c r="L46" s="135">
        <f>L45/K45-1</f>
        <v>1.5</v>
      </c>
      <c r="N46" s="149"/>
      <c r="O46" s="149"/>
      <c r="P46" s="149"/>
      <c r="Q46" s="149"/>
      <c r="R46" s="149"/>
      <c r="S46" s="149"/>
      <c r="T46" s="149"/>
      <c r="U46" s="149"/>
      <c r="V46" s="149"/>
      <c r="W46" s="149"/>
    </row>
    <row r="47" spans="2:23">
      <c r="B47" s="42"/>
      <c r="C47" s="3"/>
      <c r="D47" s="153" t="s">
        <v>12</v>
      </c>
      <c r="E47" s="137"/>
      <c r="F47" s="99">
        <v>0</v>
      </c>
      <c r="G47" s="99">
        <v>1</v>
      </c>
      <c r="H47" s="135">
        <v>0.5</v>
      </c>
      <c r="I47" s="136"/>
      <c r="J47" s="99">
        <v>0.67</v>
      </c>
      <c r="K47" s="99">
        <v>0.75</v>
      </c>
      <c r="L47" s="135">
        <v>0.11</v>
      </c>
      <c r="N47" s="150"/>
      <c r="O47" s="149"/>
      <c r="P47" s="149"/>
      <c r="Q47" s="149"/>
      <c r="R47" s="149"/>
      <c r="S47" s="149"/>
      <c r="T47" s="149"/>
      <c r="U47" s="149"/>
      <c r="V47" s="149"/>
      <c r="W47" s="149"/>
    </row>
    <row r="48" spans="2:23">
      <c r="B48" s="42"/>
      <c r="C48" s="3"/>
      <c r="D48" s="152" t="s">
        <v>13</v>
      </c>
      <c r="E48" s="137"/>
      <c r="F48" s="24">
        <f>'Prosus (Economic Interest)'!F49-'Prosus (Consolidated)'!F49</f>
        <v>0</v>
      </c>
      <c r="G48" s="24">
        <f>'Prosus (Economic Interest)'!G49-'Prosus (Consolidated)'!G49</f>
        <v>0</v>
      </c>
      <c r="H48" s="132">
        <f>'Prosus (Economic Interest)'!H49-'Prosus (Consolidated)'!H49</f>
        <v>-1</v>
      </c>
      <c r="I48" s="133"/>
      <c r="J48" s="24">
        <f>'Prosus (Economic Interest)'!J49-'Prosus (Consolidated)'!J49</f>
        <v>0</v>
      </c>
      <c r="K48" s="24">
        <f>'Prosus (Economic Interest)'!K49-'Prosus (Consolidated)'!K49</f>
        <v>1</v>
      </c>
      <c r="L48" s="132">
        <f>'Prosus (Economic Interest)'!L49-'Prosus (Consolidated)'!L49</f>
        <v>-1</v>
      </c>
      <c r="N48" s="149"/>
      <c r="O48" s="149"/>
      <c r="P48" s="149"/>
      <c r="Q48" s="149"/>
      <c r="R48" s="149"/>
      <c r="S48" s="149"/>
      <c r="T48" s="149"/>
      <c r="U48" s="149"/>
      <c r="V48" s="149"/>
      <c r="W48" s="149"/>
    </row>
    <row r="49" spans="2:23">
      <c r="B49" s="42"/>
      <c r="C49" s="3"/>
      <c r="D49" s="153" t="s">
        <v>14</v>
      </c>
      <c r="E49" s="137"/>
      <c r="F49" s="99">
        <f>F48/F45</f>
        <v>0</v>
      </c>
      <c r="G49" s="99">
        <f>G48/G45</f>
        <v>0</v>
      </c>
      <c r="H49" s="135">
        <f>H48/H45</f>
        <v>-0.1111111111111111</v>
      </c>
      <c r="I49" s="136"/>
      <c r="J49" s="99">
        <f>J48/J45</f>
        <v>0</v>
      </c>
      <c r="K49" s="99">
        <f>K48/K45</f>
        <v>0.1</v>
      </c>
      <c r="L49" s="135">
        <f>L48/L45</f>
        <v>-0.04</v>
      </c>
      <c r="N49" s="149"/>
      <c r="O49" s="149"/>
      <c r="P49" s="149"/>
      <c r="Q49" s="149"/>
      <c r="R49" s="149"/>
      <c r="S49" s="149"/>
      <c r="T49" s="149"/>
      <c r="U49" s="149"/>
      <c r="V49" s="149"/>
      <c r="W49" s="149"/>
    </row>
    <row r="50" spans="2:23">
      <c r="B50" s="42"/>
      <c r="C50" s="3"/>
      <c r="D50" s="152" t="s">
        <v>15</v>
      </c>
      <c r="E50" s="137"/>
      <c r="F50" s="24">
        <f>'Prosus (Economic Interest)'!F51-'Prosus (Consolidated)'!F51</f>
        <v>0</v>
      </c>
      <c r="G50" s="24">
        <f>'Prosus (Economic Interest)'!G51-'Prosus (Consolidated)'!G51</f>
        <v>0</v>
      </c>
      <c r="H50" s="132">
        <f>'Prosus (Economic Interest)'!H51-'Prosus (Consolidated)'!H51</f>
        <v>-1</v>
      </c>
      <c r="I50" s="133"/>
      <c r="J50" s="24">
        <f>'Prosus (Economic Interest)'!J51-'Prosus (Consolidated)'!J51</f>
        <v>0</v>
      </c>
      <c r="K50" s="24">
        <f>'Prosus (Economic Interest)'!K51-'Prosus (Consolidated)'!K51</f>
        <v>0</v>
      </c>
      <c r="L50" s="132">
        <f>'Prosus (Economic Interest)'!L51-'Prosus (Consolidated)'!L51</f>
        <v>-2</v>
      </c>
      <c r="N50" s="149"/>
      <c r="O50" s="149"/>
      <c r="P50" s="149"/>
      <c r="Q50" s="149"/>
      <c r="R50" s="149"/>
      <c r="S50" s="149"/>
      <c r="T50" s="149"/>
      <c r="U50" s="149"/>
      <c r="V50" s="149"/>
      <c r="W50" s="149"/>
    </row>
    <row r="51" spans="2:23">
      <c r="B51" s="42"/>
      <c r="C51" s="3"/>
      <c r="D51" s="153" t="s">
        <v>16</v>
      </c>
      <c r="E51" s="137"/>
      <c r="F51" s="99">
        <f>F50/F45</f>
        <v>0</v>
      </c>
      <c r="G51" s="99">
        <f>G50/G45</f>
        <v>0</v>
      </c>
      <c r="H51" s="135">
        <f>H50/H45</f>
        <v>-0.1111111111111111</v>
      </c>
      <c r="I51" s="136"/>
      <c r="J51" s="99">
        <f>J50/J45</f>
        <v>0</v>
      </c>
      <c r="K51" s="99">
        <f>K50/K45</f>
        <v>0</v>
      </c>
      <c r="L51" s="135">
        <f>L50/L45</f>
        <v>-0.08</v>
      </c>
      <c r="N51" s="149"/>
      <c r="O51" s="149"/>
      <c r="P51" s="149"/>
      <c r="Q51" s="149"/>
      <c r="R51" s="149"/>
      <c r="S51" s="149"/>
      <c r="T51" s="149"/>
      <c r="U51" s="149"/>
      <c r="V51" s="149"/>
      <c r="W51" s="149"/>
    </row>
    <row r="52" spans="2:23" ht="15">
      <c r="B52" s="42"/>
      <c r="C52" s="3"/>
      <c r="D52" s="151" t="s">
        <v>22</v>
      </c>
      <c r="E52" s="129"/>
      <c r="F52" s="15"/>
      <c r="G52" s="15"/>
      <c r="H52" s="18"/>
      <c r="I52" s="130"/>
      <c r="J52" s="15"/>
      <c r="K52" s="15"/>
      <c r="L52" s="18"/>
      <c r="N52" s="149"/>
      <c r="O52" s="149"/>
      <c r="P52" s="149"/>
      <c r="Q52" s="149"/>
      <c r="R52" s="149"/>
      <c r="S52" s="149"/>
      <c r="T52" s="149"/>
      <c r="U52" s="149"/>
      <c r="V52" s="149"/>
      <c r="W52" s="149"/>
    </row>
    <row r="53" spans="2:23">
      <c r="B53" s="42"/>
      <c r="C53" s="3"/>
      <c r="D53" s="152" t="s">
        <v>10</v>
      </c>
      <c r="E53" s="131"/>
      <c r="F53" s="24">
        <f>'Prosus (Economic Interest)'!F54-'Prosus (Consolidated)'!F54</f>
        <v>27</v>
      </c>
      <c r="G53" s="24">
        <f>'Prosus (Economic Interest)'!G54-'Prosus (Consolidated)'!G54</f>
        <v>60</v>
      </c>
      <c r="H53" s="132">
        <f>'Prosus (Economic Interest)'!H54-'Prosus (Consolidated)'!H54</f>
        <v>260</v>
      </c>
      <c r="I53" s="133"/>
      <c r="J53" s="24">
        <v>60</v>
      </c>
      <c r="K53" s="24">
        <f>'Prosus (Economic Interest)'!K54-'Prosus (Consolidated)'!K54</f>
        <v>290</v>
      </c>
      <c r="L53" s="132">
        <f>'Prosus (Economic Interest)'!L54-'Prosus (Consolidated)'!L54</f>
        <v>526</v>
      </c>
      <c r="N53" s="149"/>
      <c r="O53" s="149"/>
      <c r="P53" s="149"/>
      <c r="Q53" s="149"/>
      <c r="R53" s="149"/>
      <c r="S53" s="149"/>
      <c r="T53" s="149"/>
      <c r="U53" s="149"/>
      <c r="V53" s="149"/>
      <c r="W53" s="149"/>
    </row>
    <row r="54" spans="2:23">
      <c r="B54" s="42"/>
      <c r="C54" s="3"/>
      <c r="D54" s="153" t="s">
        <v>11</v>
      </c>
      <c r="E54" s="134"/>
      <c r="F54" s="99">
        <v>0.93</v>
      </c>
      <c r="G54" s="99">
        <f>G53/F53-1</f>
        <v>1.2222222222222223</v>
      </c>
      <c r="H54" s="135">
        <f>H53/G53-1</f>
        <v>3.333333333333333</v>
      </c>
      <c r="I54" s="136"/>
      <c r="J54" s="99">
        <v>0.5</v>
      </c>
      <c r="K54" s="99">
        <f>K53/J53-1</f>
        <v>3.833333333333333</v>
      </c>
      <c r="L54" s="135">
        <f>L53/K53-1</f>
        <v>0.81379310344827593</v>
      </c>
      <c r="N54" s="150"/>
      <c r="O54" s="149"/>
      <c r="P54" s="149"/>
      <c r="Q54" s="149"/>
      <c r="R54" s="149"/>
      <c r="S54" s="149"/>
      <c r="T54" s="149"/>
      <c r="U54" s="149"/>
      <c r="V54" s="149"/>
      <c r="W54" s="149"/>
    </row>
    <row r="55" spans="2:23">
      <c r="B55" s="42"/>
      <c r="C55" s="3"/>
      <c r="D55" s="153" t="s">
        <v>12</v>
      </c>
      <c r="E55" s="134"/>
      <c r="F55" s="99">
        <v>0.71</v>
      </c>
      <c r="G55" s="99">
        <v>0.75</v>
      </c>
      <c r="H55" s="135">
        <v>1.31</v>
      </c>
      <c r="I55" s="136"/>
      <c r="J55" s="99">
        <v>0.48</v>
      </c>
      <c r="K55" s="99">
        <v>1.69</v>
      </c>
      <c r="L55" s="135">
        <v>0.72</v>
      </c>
      <c r="N55" s="150"/>
      <c r="O55" s="149"/>
      <c r="P55" s="149"/>
      <c r="Q55" s="149"/>
      <c r="R55" s="149"/>
      <c r="S55" s="149"/>
      <c r="T55" s="149"/>
      <c r="U55" s="149"/>
      <c r="V55" s="149"/>
      <c r="W55" s="149"/>
    </row>
    <row r="56" spans="2:23">
      <c r="B56" s="42"/>
      <c r="C56" s="3"/>
      <c r="D56" s="152" t="s">
        <v>13</v>
      </c>
      <c r="E56" s="131"/>
      <c r="F56" s="24">
        <f>'Prosus (Economic Interest)'!F57-'Prosus (Consolidated)'!F57</f>
        <v>-19</v>
      </c>
      <c r="G56" s="24">
        <f>'Prosus (Economic Interest)'!G57-'Prosus (Consolidated)'!G57</f>
        <v>-39</v>
      </c>
      <c r="H56" s="132">
        <f>'Prosus (Economic Interest)'!H57-'Prosus (Consolidated)'!H57</f>
        <v>-101</v>
      </c>
      <c r="I56" s="133"/>
      <c r="J56" s="24">
        <f>'Prosus (Economic Interest)'!J57-'Prosus (Consolidated)'!J57</f>
        <v>-36</v>
      </c>
      <c r="K56" s="24">
        <f>'Prosus (Economic Interest)'!K57-'Prosus (Consolidated)'!K57</f>
        <v>-114</v>
      </c>
      <c r="L56" s="132">
        <f>'Prosus (Economic Interest)'!L57-'Prosus (Consolidated)'!L57</f>
        <v>-168</v>
      </c>
      <c r="N56" s="232"/>
      <c r="O56" s="149"/>
      <c r="P56" s="149"/>
      <c r="Q56" s="149"/>
      <c r="R56" s="149"/>
      <c r="S56" s="149"/>
      <c r="T56" s="149"/>
      <c r="U56" s="149"/>
      <c r="V56" s="149"/>
      <c r="W56" s="149"/>
    </row>
    <row r="57" spans="2:23">
      <c r="B57" s="42"/>
      <c r="C57" s="3"/>
      <c r="D57" s="153" t="s">
        <v>14</v>
      </c>
      <c r="E57" s="134"/>
      <c r="F57" s="99">
        <f>F56/F53</f>
        <v>-0.70370370370370372</v>
      </c>
      <c r="G57" s="99">
        <f>G56/G53</f>
        <v>-0.65</v>
      </c>
      <c r="H57" s="135">
        <f>H56/H53</f>
        <v>-0.38846153846153847</v>
      </c>
      <c r="I57" s="136"/>
      <c r="J57" s="99">
        <f>J56/J53</f>
        <v>-0.6</v>
      </c>
      <c r="K57" s="99">
        <f>K56/K53</f>
        <v>-0.39310344827586208</v>
      </c>
      <c r="L57" s="135">
        <f>L56/L53</f>
        <v>-0.3193916349809886</v>
      </c>
      <c r="N57" s="149"/>
      <c r="O57" s="149"/>
      <c r="P57" s="149"/>
      <c r="Q57" s="149"/>
      <c r="R57" s="149"/>
      <c r="S57" s="149"/>
      <c r="T57" s="149"/>
      <c r="U57" s="149"/>
      <c r="V57" s="149"/>
      <c r="W57" s="149"/>
    </row>
    <row r="58" spans="2:23">
      <c r="B58" s="42"/>
      <c r="C58" s="3"/>
      <c r="D58" s="152" t="s">
        <v>15</v>
      </c>
      <c r="E58" s="131"/>
      <c r="F58" s="24">
        <f>'Prosus (Economic Interest)'!F59-'Prosus (Consolidated)'!F59</f>
        <v>-23</v>
      </c>
      <c r="G58" s="24">
        <f>'Prosus (Economic Interest)'!G59-'Prosus (Consolidated)'!G59</f>
        <v>-39</v>
      </c>
      <c r="H58" s="132">
        <f>'Prosus (Economic Interest)'!H59-'Prosus (Consolidated)'!H59</f>
        <v>-104</v>
      </c>
      <c r="I58" s="133"/>
      <c r="J58" s="24">
        <f>'Prosus (Economic Interest)'!J59-'Prosus (Consolidated)'!J59</f>
        <v>-40</v>
      </c>
      <c r="K58" s="24">
        <f>'Prosus (Economic Interest)'!K59-'Prosus (Consolidated)'!K59</f>
        <v>-117</v>
      </c>
      <c r="L58" s="132">
        <f>'Prosus (Economic Interest)'!L59-'Prosus (Consolidated)'!L59</f>
        <v>-178</v>
      </c>
      <c r="N58" s="149"/>
      <c r="O58" s="149"/>
      <c r="P58" s="149"/>
      <c r="Q58" s="149"/>
      <c r="R58" s="149"/>
      <c r="S58" s="149"/>
      <c r="T58" s="149"/>
      <c r="U58" s="149"/>
      <c r="V58" s="149"/>
      <c r="W58" s="149"/>
    </row>
    <row r="59" spans="2:23">
      <c r="B59" s="42"/>
      <c r="C59" s="3"/>
      <c r="D59" s="153" t="s">
        <v>16</v>
      </c>
      <c r="E59" s="134"/>
      <c r="F59" s="99">
        <f>F58/F53</f>
        <v>-0.85185185185185186</v>
      </c>
      <c r="G59" s="99">
        <f>G58/G53</f>
        <v>-0.65</v>
      </c>
      <c r="H59" s="135">
        <f>H58/H53</f>
        <v>-0.4</v>
      </c>
      <c r="I59" s="136"/>
      <c r="J59" s="99">
        <f>J58/J53</f>
        <v>-0.66666666666666663</v>
      </c>
      <c r="K59" s="99">
        <f>K58/K53</f>
        <v>-0.40344827586206894</v>
      </c>
      <c r="L59" s="135">
        <f>L58/L53</f>
        <v>-0.33840304182509506</v>
      </c>
      <c r="N59" s="149"/>
      <c r="O59" s="149"/>
      <c r="P59" s="149"/>
      <c r="Q59" s="149"/>
      <c r="R59" s="149"/>
      <c r="S59" s="149"/>
      <c r="T59" s="149"/>
      <c r="U59" s="149"/>
      <c r="V59" s="149"/>
      <c r="W59" s="149"/>
    </row>
    <row r="60" spans="2:23">
      <c r="B60" s="42"/>
      <c r="C60" s="3"/>
      <c r="D60" s="153"/>
      <c r="E60" s="134"/>
      <c r="F60" s="99"/>
      <c r="G60" s="99"/>
      <c r="H60" s="99"/>
      <c r="I60" s="130"/>
      <c r="J60" s="99"/>
      <c r="K60" s="99"/>
      <c r="L60" s="132"/>
      <c r="N60" s="149"/>
      <c r="O60" s="149"/>
      <c r="P60" s="149"/>
      <c r="Q60" s="149"/>
      <c r="R60" s="149"/>
      <c r="S60" s="149"/>
      <c r="T60" s="149"/>
      <c r="U60" s="149"/>
      <c r="V60" s="149"/>
      <c r="W60" s="149"/>
    </row>
    <row r="61" spans="2:23">
      <c r="B61" s="42"/>
      <c r="C61" s="3"/>
      <c r="D61" s="154" t="s">
        <v>23</v>
      </c>
      <c r="E61" s="155"/>
      <c r="F61" s="156"/>
      <c r="G61" s="156"/>
      <c r="H61" s="157"/>
      <c r="I61" s="130"/>
      <c r="J61" s="156"/>
      <c r="K61" s="156"/>
      <c r="L61" s="157"/>
      <c r="N61" s="149"/>
      <c r="O61" s="149"/>
      <c r="P61" s="149"/>
      <c r="Q61" s="149"/>
      <c r="R61" s="149"/>
      <c r="S61" s="149"/>
      <c r="T61" s="149"/>
      <c r="U61" s="149"/>
      <c r="V61" s="149"/>
      <c r="W61" s="149"/>
    </row>
    <row r="62" spans="2:23">
      <c r="B62" s="42"/>
      <c r="C62" s="3"/>
      <c r="D62" s="9" t="s">
        <v>10</v>
      </c>
      <c r="E62" s="137"/>
      <c r="F62" s="24">
        <f>F70+F78</f>
        <v>10082</v>
      </c>
      <c r="G62" s="24">
        <f>G70+G78</f>
        <v>12463</v>
      </c>
      <c r="H62" s="26">
        <f>H70+H78</f>
        <v>11309</v>
      </c>
      <c r="I62" s="130"/>
      <c r="J62" s="24">
        <f>J70+J78</f>
        <v>22526</v>
      </c>
      <c r="K62" s="24">
        <f>K70+K78</f>
        <v>25793.599999999999</v>
      </c>
      <c r="L62" s="26">
        <f>L70+L78</f>
        <v>22269</v>
      </c>
      <c r="N62" s="149"/>
      <c r="O62" s="149"/>
      <c r="P62" s="149"/>
      <c r="Q62" s="149"/>
      <c r="R62" s="149"/>
      <c r="S62" s="149"/>
      <c r="T62" s="149"/>
      <c r="U62" s="149"/>
      <c r="V62" s="149"/>
      <c r="W62" s="149"/>
    </row>
    <row r="63" spans="2:23">
      <c r="B63" s="42"/>
      <c r="C63" s="3"/>
      <c r="D63" s="20" t="s">
        <v>11</v>
      </c>
      <c r="E63" s="137"/>
      <c r="F63" s="99">
        <v>0.26</v>
      </c>
      <c r="G63" s="99">
        <f>G62/F62-1</f>
        <v>0.23616345963102559</v>
      </c>
      <c r="H63" s="100">
        <f>H62/G62-1</f>
        <v>-9.2594078472277963E-2</v>
      </c>
      <c r="I63" s="130"/>
      <c r="J63" s="99">
        <v>0.31</v>
      </c>
      <c r="K63" s="99">
        <f>K62/J62-1</f>
        <v>0.14505904288377858</v>
      </c>
      <c r="L63" s="100">
        <f>L62/K62-1</f>
        <v>-0.1366462998573289</v>
      </c>
      <c r="N63" s="149"/>
      <c r="O63" s="149"/>
      <c r="P63" s="149"/>
      <c r="Q63" s="149"/>
      <c r="R63" s="149"/>
      <c r="S63" s="149"/>
      <c r="T63" s="149"/>
      <c r="U63" s="149"/>
      <c r="V63" s="149"/>
      <c r="W63" s="149"/>
    </row>
    <row r="64" spans="2:23">
      <c r="B64" s="42"/>
      <c r="C64" s="3"/>
      <c r="D64" s="20" t="s">
        <v>12</v>
      </c>
      <c r="E64" s="137"/>
      <c r="F64" s="99">
        <v>0.28000000000000003</v>
      </c>
      <c r="G64" s="99">
        <v>0.23</v>
      </c>
      <c r="H64" s="100">
        <v>-1.46E-2</v>
      </c>
      <c r="I64" s="130"/>
      <c r="J64" s="99">
        <v>0.28000000000000003</v>
      </c>
      <c r="K64" s="99">
        <v>0.16</v>
      </c>
      <c r="L64" s="100">
        <v>-0.01</v>
      </c>
      <c r="N64" s="149"/>
      <c r="O64" s="149"/>
      <c r="P64" s="149"/>
      <c r="Q64" s="149"/>
      <c r="R64" s="149"/>
      <c r="S64" s="149"/>
      <c r="T64" s="149"/>
      <c r="U64" s="149"/>
      <c r="V64" s="149"/>
      <c r="W64" s="149"/>
    </row>
    <row r="65" spans="2:23">
      <c r="B65" s="42"/>
      <c r="C65" s="3"/>
      <c r="D65" s="9" t="s">
        <v>13</v>
      </c>
      <c r="E65" s="137"/>
      <c r="F65" s="24">
        <f>F73+F81</f>
        <v>3464</v>
      </c>
      <c r="G65" s="24">
        <f>G73+G81</f>
        <v>4012</v>
      </c>
      <c r="H65" s="26">
        <f>H73+H81</f>
        <v>3142</v>
      </c>
      <c r="I65" s="130"/>
      <c r="J65" s="24">
        <f>J73+J81</f>
        <v>7229</v>
      </c>
      <c r="K65" s="24">
        <f>K73+K81</f>
        <v>7623</v>
      </c>
      <c r="L65" s="26">
        <f>L73+L81</f>
        <v>6295</v>
      </c>
      <c r="N65" s="149"/>
      <c r="O65" s="149"/>
      <c r="P65" s="149"/>
      <c r="Q65" s="149"/>
      <c r="R65" s="149"/>
      <c r="S65" s="149"/>
      <c r="T65" s="149"/>
      <c r="U65" s="149"/>
      <c r="V65" s="149"/>
      <c r="W65" s="149"/>
    </row>
    <row r="66" spans="2:23">
      <c r="B66" s="42"/>
      <c r="C66" s="3"/>
      <c r="D66" s="20" t="s">
        <v>14</v>
      </c>
      <c r="E66" s="137"/>
      <c r="F66" s="99">
        <f>F65/F62</f>
        <v>0.34358262249553662</v>
      </c>
      <c r="G66" s="99">
        <f>G65/G62</f>
        <v>0.32191286207173231</v>
      </c>
      <c r="H66" s="100">
        <f>H65/H62</f>
        <v>0.27783181536829077</v>
      </c>
      <c r="I66" s="130"/>
      <c r="J66" s="99">
        <f>J65/J62</f>
        <v>0.32091805025304093</v>
      </c>
      <c r="K66" s="99">
        <f>K65/K62</f>
        <v>0.29553842813721237</v>
      </c>
      <c r="L66" s="100">
        <f>L65/L62</f>
        <v>0.28267995868696394</v>
      </c>
      <c r="N66" s="149"/>
      <c r="O66" s="149"/>
      <c r="P66" s="149"/>
      <c r="Q66" s="149"/>
      <c r="R66" s="149"/>
      <c r="S66" s="149"/>
      <c r="T66" s="149"/>
      <c r="U66" s="149"/>
      <c r="V66" s="149"/>
      <c r="W66" s="149"/>
    </row>
    <row r="67" spans="2:23">
      <c r="B67" s="42"/>
      <c r="C67" s="3"/>
      <c r="D67" s="9" t="s">
        <v>15</v>
      </c>
      <c r="E67" s="137"/>
      <c r="F67" s="24">
        <f>F75+F83</f>
        <v>2983</v>
      </c>
      <c r="G67" s="24">
        <f>G75+G83</f>
        <v>3385</v>
      </c>
      <c r="H67" s="26">
        <f>H75+H83</f>
        <v>2497</v>
      </c>
      <c r="I67" s="130"/>
      <c r="J67" s="24">
        <f>J75+J83</f>
        <v>6154</v>
      </c>
      <c r="K67" s="24">
        <f>K75+K83</f>
        <v>6319</v>
      </c>
      <c r="L67" s="26">
        <f>L75+L83</f>
        <v>5085</v>
      </c>
      <c r="N67" s="149"/>
      <c r="O67" s="149"/>
      <c r="P67" s="149"/>
      <c r="Q67" s="149"/>
      <c r="R67" s="149"/>
      <c r="S67" s="149"/>
      <c r="T67" s="149"/>
      <c r="U67" s="149"/>
      <c r="V67" s="149"/>
      <c r="W67" s="149"/>
    </row>
    <row r="68" spans="2:23">
      <c r="B68" s="42"/>
      <c r="C68" s="3"/>
      <c r="D68" s="20" t="s">
        <v>16</v>
      </c>
      <c r="E68" s="137"/>
      <c r="F68" s="99">
        <f>F67/F62</f>
        <v>0.29587383455663557</v>
      </c>
      <c r="G68" s="99">
        <f>G67/G62</f>
        <v>0.27160394768514806</v>
      </c>
      <c r="H68" s="100">
        <f>H67/H62</f>
        <v>0.22079759483597136</v>
      </c>
      <c r="I68" s="130"/>
      <c r="J68" s="99">
        <f>J67/J62</f>
        <v>0.27319541862736396</v>
      </c>
      <c r="K68" s="99">
        <f>K67/K62</f>
        <v>0.24498325165932636</v>
      </c>
      <c r="L68" s="100">
        <f>L67/L62</f>
        <v>0.22834433517445776</v>
      </c>
      <c r="N68" s="149"/>
      <c r="O68" s="149"/>
      <c r="P68" s="149"/>
      <c r="Q68" s="149"/>
      <c r="R68" s="149"/>
      <c r="S68" s="149"/>
      <c r="T68" s="149"/>
      <c r="U68" s="149"/>
      <c r="V68" s="149"/>
      <c r="W68" s="149"/>
    </row>
    <row r="69" spans="2:23">
      <c r="B69" s="42"/>
      <c r="C69" s="37" t="s">
        <v>24</v>
      </c>
      <c r="D69" s="151" t="s">
        <v>25</v>
      </c>
      <c r="E69" s="129"/>
      <c r="F69" s="15"/>
      <c r="G69" s="15"/>
      <c r="H69" s="18"/>
      <c r="I69" s="130"/>
      <c r="J69" s="15"/>
      <c r="K69" s="15"/>
      <c r="L69" s="18"/>
      <c r="N69" s="149"/>
      <c r="O69" s="149"/>
      <c r="P69" s="149"/>
      <c r="Q69" s="149"/>
      <c r="R69" s="149"/>
      <c r="S69" s="149"/>
      <c r="T69" s="149"/>
      <c r="U69" s="149"/>
      <c r="V69" s="149"/>
      <c r="W69" s="149"/>
    </row>
    <row r="70" spans="2:23">
      <c r="B70" s="42"/>
      <c r="C70" s="3"/>
      <c r="D70" s="152" t="s">
        <v>10</v>
      </c>
      <c r="E70" s="131"/>
      <c r="F70" s="24">
        <f>'Prosus (Economic Interest)'!F71</f>
        <v>9912</v>
      </c>
      <c r="G70" s="24">
        <f>'Prosus (Economic Interest)'!G71</f>
        <v>12250</v>
      </c>
      <c r="H70" s="26">
        <f>'Prosus (Economic Interest)'!H71</f>
        <v>11309</v>
      </c>
      <c r="I70" s="130"/>
      <c r="J70" s="24">
        <f>'Prosus (Economic Interest)'!J71</f>
        <v>22155</v>
      </c>
      <c r="K70" s="24">
        <f>'Prosus (Economic Interest)'!K71</f>
        <v>25261</v>
      </c>
      <c r="L70" s="26">
        <f>'Prosus (Economic Interest)'!L71</f>
        <v>22269</v>
      </c>
      <c r="N70" s="149"/>
      <c r="O70" s="149"/>
      <c r="P70" s="149"/>
      <c r="Q70" s="149"/>
      <c r="R70" s="149"/>
      <c r="S70" s="149"/>
      <c r="T70" s="149"/>
      <c r="U70" s="149"/>
      <c r="V70" s="149"/>
      <c r="W70" s="149"/>
    </row>
    <row r="71" spans="2:23">
      <c r="B71" s="42"/>
      <c r="C71" s="3"/>
      <c r="D71" s="153" t="s">
        <v>11</v>
      </c>
      <c r="E71" s="134"/>
      <c r="F71" s="99">
        <f>'Prosus (Economic Interest)'!F72</f>
        <v>0.27</v>
      </c>
      <c r="G71" s="99">
        <f>G70/F70-1</f>
        <v>0.23587570621468923</v>
      </c>
      <c r="H71" s="100">
        <f>H70/G70-1</f>
        <v>-7.6816326530612211E-2</v>
      </c>
      <c r="I71" s="130"/>
      <c r="J71" s="99">
        <f>'Prosus (Economic Interest)'!J72</f>
        <v>0.32</v>
      </c>
      <c r="K71" s="99">
        <f>K70/J70-1</f>
        <v>0.14019408711351833</v>
      </c>
      <c r="L71" s="100">
        <f>L70/K70-1</f>
        <v>-0.11844345037805315</v>
      </c>
      <c r="N71" s="149"/>
      <c r="O71" s="149"/>
      <c r="P71" s="149"/>
      <c r="Q71" s="149"/>
      <c r="R71" s="149"/>
      <c r="S71" s="149"/>
      <c r="T71" s="149"/>
      <c r="U71" s="149"/>
      <c r="V71" s="149"/>
      <c r="W71" s="149"/>
    </row>
    <row r="72" spans="2:23">
      <c r="B72" s="42"/>
      <c r="C72" s="3"/>
      <c r="D72" s="153" t="s">
        <v>12</v>
      </c>
      <c r="E72" s="134"/>
      <c r="F72" s="99">
        <f>'Prosus (Economic Interest)'!F73</f>
        <v>0.28000000000000003</v>
      </c>
      <c r="G72" s="99">
        <f>'Prosus (Economic Interest)'!G73</f>
        <v>0.23</v>
      </c>
      <c r="H72" s="100">
        <f>'Prosus (Economic Interest)'!H73</f>
        <v>-1.4576776544641378E-2</v>
      </c>
      <c r="I72" s="130"/>
      <c r="J72" s="99">
        <f>'Prosus (Economic Interest)'!J73</f>
        <v>0.28000000000000003</v>
      </c>
      <c r="K72" s="99">
        <f>'Prosus (Economic Interest)'!K73</f>
        <v>0.16</v>
      </c>
      <c r="L72" s="100">
        <f>'Prosus (Economic Interest)'!L73</f>
        <v>-0.01</v>
      </c>
      <c r="N72" s="149"/>
      <c r="O72" s="149"/>
      <c r="P72" s="149"/>
      <c r="Q72" s="149"/>
      <c r="R72" s="149"/>
      <c r="S72" s="149"/>
      <c r="T72" s="149"/>
      <c r="U72" s="149"/>
      <c r="V72" s="149"/>
      <c r="W72" s="149"/>
    </row>
    <row r="73" spans="2:23">
      <c r="B73" s="42"/>
      <c r="C73" s="3"/>
      <c r="D73" s="152" t="s">
        <v>13</v>
      </c>
      <c r="E73" s="131"/>
      <c r="F73" s="24">
        <f>'Prosus (Economic Interest)'!F74</f>
        <v>3426</v>
      </c>
      <c r="G73" s="24">
        <f>'Prosus (Economic Interest)'!G74</f>
        <v>3969</v>
      </c>
      <c r="H73" s="26">
        <f>'Prosus (Economic Interest)'!H74</f>
        <v>3142</v>
      </c>
      <c r="I73" s="130"/>
      <c r="J73" s="24">
        <f>'Prosus (Economic Interest)'!J74</f>
        <v>7151</v>
      </c>
      <c r="K73" s="24">
        <f>'Prosus (Economic Interest)'!K74</f>
        <v>7502</v>
      </c>
      <c r="L73" s="26">
        <f>'Prosus (Economic Interest)'!L74</f>
        <v>6295</v>
      </c>
      <c r="N73" s="149"/>
      <c r="O73" s="149"/>
      <c r="P73" s="149"/>
      <c r="Q73" s="149"/>
      <c r="R73" s="149"/>
      <c r="S73" s="149"/>
      <c r="T73" s="149"/>
      <c r="U73" s="149"/>
      <c r="V73" s="149"/>
      <c r="W73" s="149"/>
    </row>
    <row r="74" spans="2:23">
      <c r="B74" s="42"/>
      <c r="C74" s="3"/>
      <c r="D74" s="153" t="s">
        <v>14</v>
      </c>
      <c r="E74" s="134"/>
      <c r="F74" s="99">
        <f>F73/F70</f>
        <v>0.34564164648910412</v>
      </c>
      <c r="G74" s="99">
        <f>G73/G70</f>
        <v>0.32400000000000001</v>
      </c>
      <c r="H74" s="100">
        <f>H73/H70</f>
        <v>0.27783181536829077</v>
      </c>
      <c r="I74" s="130"/>
      <c r="J74" s="99">
        <f>J73/J70</f>
        <v>0.32277138343489054</v>
      </c>
      <c r="K74" s="99">
        <f>K73/K70</f>
        <v>0.29697953366850083</v>
      </c>
      <c r="L74" s="100">
        <f>L73/L70</f>
        <v>0.28267995868696394</v>
      </c>
      <c r="N74" s="149"/>
      <c r="O74" s="149"/>
      <c r="P74" s="149"/>
      <c r="Q74" s="149"/>
      <c r="R74" s="149"/>
      <c r="S74" s="149"/>
      <c r="T74" s="149"/>
      <c r="U74" s="149"/>
      <c r="V74" s="149"/>
      <c r="W74" s="149"/>
    </row>
    <row r="75" spans="2:23">
      <c r="B75" s="42"/>
      <c r="C75" s="3"/>
      <c r="D75" s="152" t="s">
        <v>15</v>
      </c>
      <c r="E75" s="131"/>
      <c r="F75" s="24">
        <f>'Prosus (Economic Interest)'!F76</f>
        <v>2968</v>
      </c>
      <c r="G75" s="24">
        <f>'Prosus (Economic Interest)'!G76</f>
        <v>3373</v>
      </c>
      <c r="H75" s="26">
        <f>'Prosus (Economic Interest)'!H76</f>
        <v>2497</v>
      </c>
      <c r="I75" s="130"/>
      <c r="J75" s="24">
        <f>'Prosus (Economic Interest)'!J76</f>
        <v>6126</v>
      </c>
      <c r="K75" s="24">
        <f>'Prosus (Economic Interest)'!K76</f>
        <v>6273</v>
      </c>
      <c r="L75" s="26">
        <f>'Prosus (Economic Interest)'!L76</f>
        <v>5085</v>
      </c>
      <c r="N75" s="149"/>
      <c r="O75" s="149"/>
      <c r="P75" s="149"/>
      <c r="Q75" s="149"/>
      <c r="R75" s="149"/>
      <c r="S75" s="149"/>
      <c r="T75" s="149"/>
      <c r="U75" s="149"/>
      <c r="V75" s="149"/>
      <c r="W75" s="149"/>
    </row>
    <row r="76" spans="2:23">
      <c r="B76" s="42"/>
      <c r="C76" s="3"/>
      <c r="D76" s="153" t="s">
        <v>16</v>
      </c>
      <c r="E76" s="134"/>
      <c r="F76" s="99">
        <f>F75/F70</f>
        <v>0.29943502824858759</v>
      </c>
      <c r="G76" s="99">
        <f>G75/G70</f>
        <v>0.2753469387755102</v>
      </c>
      <c r="H76" s="100">
        <f>H75/H70</f>
        <v>0.22079759483597136</v>
      </c>
      <c r="I76" s="130"/>
      <c r="J76" s="99">
        <f>J75/J70</f>
        <v>0.27650643195666891</v>
      </c>
      <c r="K76" s="99">
        <f>K75/K70</f>
        <v>0.24832746130398639</v>
      </c>
      <c r="L76" s="100">
        <f>L75/L70</f>
        <v>0.22834433517445776</v>
      </c>
      <c r="N76" s="149"/>
      <c r="O76" s="149"/>
      <c r="P76" s="149"/>
      <c r="Q76" s="149"/>
      <c r="R76" s="149"/>
      <c r="S76" s="149"/>
      <c r="T76" s="149"/>
      <c r="U76" s="149"/>
      <c r="V76" s="149"/>
      <c r="W76" s="149"/>
    </row>
    <row r="77" spans="2:23" ht="15">
      <c r="B77" s="42"/>
      <c r="C77" s="37" t="s">
        <v>24</v>
      </c>
      <c r="D77" s="151" t="s">
        <v>26</v>
      </c>
      <c r="E77" s="129"/>
      <c r="F77" s="15"/>
      <c r="G77" s="15"/>
      <c r="H77" s="18"/>
      <c r="I77" s="130"/>
      <c r="J77" s="15"/>
      <c r="K77" s="15"/>
      <c r="L77" s="18"/>
      <c r="N77" s="149"/>
      <c r="O77" s="149"/>
      <c r="P77" s="149"/>
      <c r="Q77" s="149"/>
      <c r="R77" s="149"/>
      <c r="S77" s="149"/>
      <c r="T77" s="149"/>
      <c r="U77" s="149"/>
      <c r="V77" s="149"/>
      <c r="W77" s="149"/>
    </row>
    <row r="78" spans="2:23">
      <c r="B78" s="42"/>
      <c r="C78" s="3"/>
      <c r="D78" s="152" t="s">
        <v>10</v>
      </c>
      <c r="E78" s="137"/>
      <c r="F78" s="24">
        <f>'Prosus (Economic Interest)'!F79</f>
        <v>170</v>
      </c>
      <c r="G78" s="24">
        <f>'Prosus (Economic Interest)'!G79</f>
        <v>213</v>
      </c>
      <c r="H78" s="23">
        <f>'Prosus (Economic Interest)'!H79</f>
        <v>0</v>
      </c>
      <c r="I78" s="130"/>
      <c r="J78" s="24">
        <f>'Prosus (Economic Interest)'!J79</f>
        <v>371</v>
      </c>
      <c r="K78" s="24">
        <f>'Prosus (Economic Interest)'!K79</f>
        <v>532.6</v>
      </c>
      <c r="L78" s="225">
        <f>'Prosus (Economic Interest)'!L79</f>
        <v>0</v>
      </c>
      <c r="N78" s="149"/>
      <c r="O78" s="149"/>
      <c r="P78" s="149"/>
      <c r="Q78" s="149"/>
      <c r="R78" s="149"/>
      <c r="S78" s="149"/>
      <c r="T78" s="149"/>
      <c r="U78" s="149"/>
      <c r="V78" s="149"/>
      <c r="W78" s="149"/>
    </row>
    <row r="79" spans="2:23">
      <c r="B79" s="42"/>
      <c r="C79" s="3"/>
      <c r="D79" s="153" t="s">
        <v>11</v>
      </c>
      <c r="E79" s="137"/>
      <c r="F79" s="99">
        <f>'Prosus (Economic Interest)'!F80</f>
        <v>-0.22</v>
      </c>
      <c r="G79" s="99">
        <f>G78/F78-1</f>
        <v>0.25294117647058822</v>
      </c>
      <c r="H79" s="21" t="str">
        <f>'Prosus (Economic Interest)'!H80</f>
        <v>-</v>
      </c>
      <c r="I79" s="130"/>
      <c r="J79" s="99">
        <f>'Prosus (Economic Interest)'!J80</f>
        <v>-0.1</v>
      </c>
      <c r="K79" s="99">
        <f>K78/J78-1</f>
        <v>0.43557951482479784</v>
      </c>
      <c r="L79" s="138" t="str">
        <f>'Prosus (Economic Interest)'!L80</f>
        <v>-</v>
      </c>
      <c r="N79" s="149"/>
      <c r="O79" s="149"/>
      <c r="P79" s="149"/>
      <c r="Q79" s="149"/>
      <c r="R79" s="149"/>
      <c r="S79" s="149"/>
      <c r="T79" s="149"/>
      <c r="U79" s="149"/>
      <c r="V79" s="149"/>
      <c r="W79" s="149"/>
    </row>
    <row r="80" spans="2:23">
      <c r="B80" s="42"/>
      <c r="C80" s="3"/>
      <c r="D80" s="153" t="s">
        <v>12</v>
      </c>
      <c r="E80" s="139"/>
      <c r="F80" s="99">
        <f>'Prosus (Economic Interest)'!F81</f>
        <v>0.2</v>
      </c>
      <c r="G80" s="99">
        <f>'Prosus (Economic Interest)'!G81</f>
        <v>0.28000000000000003</v>
      </c>
      <c r="H80" s="21" t="str">
        <f>'Prosus (Economic Interest)'!H81</f>
        <v>-</v>
      </c>
      <c r="I80" s="130"/>
      <c r="J80" s="99">
        <f>'Prosus (Economic Interest)'!J81</f>
        <v>0.21</v>
      </c>
      <c r="K80" s="99">
        <f>'Prosus (Economic Interest)'!K81</f>
        <v>0.25</v>
      </c>
      <c r="L80" s="138" t="str">
        <f>'Prosus (Economic Interest)'!L81</f>
        <v>-</v>
      </c>
      <c r="N80" s="149"/>
      <c r="O80" s="149"/>
      <c r="P80" s="149"/>
      <c r="Q80" s="149"/>
      <c r="R80" s="149"/>
      <c r="S80" s="149"/>
      <c r="T80" s="149"/>
      <c r="U80" s="149"/>
      <c r="V80" s="149"/>
      <c r="W80" s="149"/>
    </row>
    <row r="81" spans="2:23">
      <c r="B81" s="42"/>
      <c r="C81" s="3"/>
      <c r="D81" s="152" t="s">
        <v>13</v>
      </c>
      <c r="E81" s="139"/>
      <c r="F81" s="24">
        <f>'Prosus (Economic Interest)'!F82</f>
        <v>38</v>
      </c>
      <c r="G81" s="24">
        <f>'Prosus (Economic Interest)'!G82</f>
        <v>43</v>
      </c>
      <c r="H81" s="23">
        <f>'Prosus (Economic Interest)'!H82</f>
        <v>0</v>
      </c>
      <c r="I81" s="130"/>
      <c r="J81" s="24">
        <f>'Prosus (Economic Interest)'!J82</f>
        <v>78</v>
      </c>
      <c r="K81" s="24">
        <f>'Prosus (Economic Interest)'!K82</f>
        <v>121</v>
      </c>
      <c r="L81" s="225">
        <f>'Prosus (Economic Interest)'!L82</f>
        <v>0</v>
      </c>
      <c r="N81" s="149"/>
      <c r="O81" s="149"/>
      <c r="P81" s="149"/>
      <c r="Q81" s="149"/>
      <c r="R81" s="149"/>
      <c r="S81" s="149"/>
      <c r="T81" s="149"/>
      <c r="U81" s="149"/>
      <c r="V81" s="149"/>
      <c r="W81" s="149"/>
    </row>
    <row r="82" spans="2:23">
      <c r="B82" s="42"/>
      <c r="C82" s="3"/>
      <c r="D82" s="153" t="s">
        <v>14</v>
      </c>
      <c r="E82" s="139"/>
      <c r="F82" s="99">
        <f>F81/F78</f>
        <v>0.22352941176470589</v>
      </c>
      <c r="G82" s="99">
        <f>G81/G78</f>
        <v>0.20187793427230047</v>
      </c>
      <c r="H82" s="21" t="str">
        <f>'Prosus (Economic Interest)'!H83</f>
        <v>-</v>
      </c>
      <c r="I82" s="130"/>
      <c r="J82" s="99">
        <f>J81/J78</f>
        <v>0.21024258760107817</v>
      </c>
      <c r="K82" s="99">
        <f>K81/K78</f>
        <v>0.22718738265114533</v>
      </c>
      <c r="L82" s="138" t="str">
        <f>'Prosus (Economic Interest)'!L83</f>
        <v>-</v>
      </c>
      <c r="N82" s="149"/>
      <c r="O82" s="149"/>
      <c r="P82" s="149"/>
      <c r="Q82" s="149"/>
      <c r="R82" s="149"/>
      <c r="S82" s="149"/>
      <c r="T82" s="149"/>
      <c r="U82" s="149"/>
      <c r="V82" s="149"/>
      <c r="W82" s="149"/>
    </row>
    <row r="83" spans="2:23">
      <c r="B83" s="42"/>
      <c r="C83" s="3"/>
      <c r="D83" s="152" t="s">
        <v>15</v>
      </c>
      <c r="E83" s="137"/>
      <c r="F83" s="24">
        <f>'Prosus (Economic Interest)'!F84</f>
        <v>15</v>
      </c>
      <c r="G83" s="24">
        <f>'Prosus (Economic Interest)'!G84</f>
        <v>12</v>
      </c>
      <c r="H83" s="23">
        <f>'Prosus (Economic Interest)'!H84</f>
        <v>0</v>
      </c>
      <c r="I83" s="130"/>
      <c r="J83" s="24">
        <f>'Prosus (Economic Interest)'!J84</f>
        <v>28</v>
      </c>
      <c r="K83" s="24">
        <f>'Prosus (Economic Interest)'!K84</f>
        <v>46</v>
      </c>
      <c r="L83" s="225">
        <f>'Prosus (Economic Interest)'!L84</f>
        <v>0</v>
      </c>
      <c r="N83" s="149"/>
      <c r="O83" s="149"/>
      <c r="P83" s="149"/>
      <c r="Q83" s="149"/>
      <c r="R83" s="149"/>
      <c r="S83" s="149"/>
      <c r="T83" s="149"/>
      <c r="U83" s="149"/>
      <c r="V83" s="149"/>
      <c r="W83" s="149"/>
    </row>
    <row r="84" spans="2:23">
      <c r="B84" s="42"/>
      <c r="C84" s="3"/>
      <c r="D84" s="153" t="s">
        <v>16</v>
      </c>
      <c r="E84" s="139"/>
      <c r="F84" s="99">
        <f>F83/F78</f>
        <v>8.8235294117647065E-2</v>
      </c>
      <c r="G84" s="99">
        <f>G83/G78</f>
        <v>5.6338028169014086E-2</v>
      </c>
      <c r="H84" s="21" t="str">
        <f>'Prosus (Economic Interest)'!H85</f>
        <v>-</v>
      </c>
      <c r="I84" s="130"/>
      <c r="J84" s="99">
        <f>J83/J78</f>
        <v>7.5471698113207544E-2</v>
      </c>
      <c r="K84" s="99">
        <f>K83/K78</f>
        <v>8.6368757040931277E-2</v>
      </c>
      <c r="L84" s="138" t="str">
        <f>'Prosus (Economic Interest)'!L85</f>
        <v>-</v>
      </c>
      <c r="N84" s="149"/>
      <c r="O84" s="149"/>
      <c r="P84" s="149"/>
      <c r="Q84" s="149"/>
      <c r="R84" s="149"/>
      <c r="S84" s="149"/>
      <c r="T84" s="149"/>
      <c r="U84" s="149"/>
      <c r="V84" s="149"/>
      <c r="W84" s="149"/>
    </row>
    <row r="85" spans="2:23">
      <c r="B85" s="42"/>
      <c r="C85" s="3"/>
      <c r="D85" s="153"/>
      <c r="E85" s="139"/>
      <c r="F85" s="99"/>
      <c r="G85" s="99"/>
      <c r="H85" s="21"/>
      <c r="I85" s="130"/>
      <c r="J85" s="99"/>
      <c r="K85" s="99"/>
      <c r="L85" s="132"/>
      <c r="N85" s="149"/>
      <c r="O85" s="149"/>
      <c r="P85" s="149"/>
      <c r="Q85" s="149"/>
      <c r="R85" s="149"/>
      <c r="S85" s="149"/>
      <c r="T85" s="149"/>
      <c r="U85" s="149"/>
      <c r="V85" s="149"/>
      <c r="W85" s="149"/>
    </row>
    <row r="86" spans="2:23">
      <c r="B86" s="42"/>
      <c r="C86" s="3"/>
      <c r="D86" s="154" t="s">
        <v>54</v>
      </c>
      <c r="E86" s="155"/>
      <c r="F86" s="156"/>
      <c r="G86" s="156"/>
      <c r="H86" s="157"/>
      <c r="I86" s="130"/>
      <c r="J86" s="156"/>
      <c r="K86" s="156"/>
      <c r="L86" s="157"/>
      <c r="N86" s="149"/>
      <c r="O86" s="149"/>
      <c r="P86" s="149"/>
      <c r="Q86" s="149"/>
      <c r="R86" s="149"/>
      <c r="S86" s="149"/>
      <c r="T86" s="149"/>
      <c r="U86" s="149"/>
      <c r="V86" s="149"/>
      <c r="W86" s="149"/>
    </row>
    <row r="87" spans="2:23">
      <c r="B87" s="42"/>
      <c r="C87" s="3"/>
      <c r="D87" s="9" t="s">
        <v>10</v>
      </c>
      <c r="E87" s="131"/>
      <c r="F87" s="24">
        <f>F62+F5</f>
        <v>10517</v>
      </c>
      <c r="G87" s="24">
        <f>G62+G5</f>
        <v>13567</v>
      </c>
      <c r="H87" s="26">
        <f>H62+H5</f>
        <v>13286</v>
      </c>
      <c r="I87" s="130"/>
      <c r="J87" s="24">
        <f>J62+J5</f>
        <v>23641</v>
      </c>
      <c r="K87" s="24">
        <f>K62+K5</f>
        <v>28747.599999999999</v>
      </c>
      <c r="L87" s="26">
        <f>L62+L5</f>
        <v>26448</v>
      </c>
      <c r="N87" s="149"/>
      <c r="O87" s="149"/>
      <c r="P87" s="149"/>
      <c r="Q87" s="149"/>
      <c r="R87" s="149"/>
      <c r="S87" s="149"/>
      <c r="T87" s="149"/>
      <c r="U87" s="149"/>
      <c r="V87" s="149"/>
      <c r="W87" s="149"/>
    </row>
    <row r="88" spans="2:23">
      <c r="B88" s="42"/>
      <c r="C88" s="3"/>
      <c r="D88" s="20" t="s">
        <v>11</v>
      </c>
      <c r="E88" s="134"/>
      <c r="F88" s="99">
        <v>0.24</v>
      </c>
      <c r="G88" s="99">
        <f>G87/F87-1</f>
        <v>0.29000665589046304</v>
      </c>
      <c r="H88" s="100">
        <f>H87/G87-1</f>
        <v>-2.0712021817645754E-2</v>
      </c>
      <c r="I88" s="130"/>
      <c r="J88" s="99">
        <v>0.3</v>
      </c>
      <c r="K88" s="99">
        <f>K87/J87-1</f>
        <v>0.21600609111289693</v>
      </c>
      <c r="L88" s="100">
        <f>L87/K87-1</f>
        <v>-7.9992764613393774E-2</v>
      </c>
      <c r="N88" s="149"/>
      <c r="O88" s="149"/>
      <c r="P88" s="149"/>
      <c r="Q88" s="149"/>
      <c r="R88" s="149"/>
      <c r="S88" s="149"/>
      <c r="T88" s="149"/>
      <c r="U88" s="149"/>
      <c r="V88" s="149"/>
      <c r="W88" s="149"/>
    </row>
    <row r="89" spans="2:23">
      <c r="B89" s="42"/>
      <c r="C89" s="3"/>
      <c r="D89" s="20" t="s">
        <v>12</v>
      </c>
      <c r="E89" s="134"/>
      <c r="F89" s="99">
        <v>0.28999999999999998</v>
      </c>
      <c r="G89" s="99">
        <v>0.27</v>
      </c>
      <c r="H89" s="100">
        <v>0.04</v>
      </c>
      <c r="I89" s="130"/>
      <c r="J89" s="99">
        <v>0.28999999999999998</v>
      </c>
      <c r="K89" s="99">
        <v>0.21</v>
      </c>
      <c r="L89" s="100">
        <v>0.04</v>
      </c>
      <c r="N89" s="149"/>
      <c r="O89" s="149"/>
      <c r="P89" s="149"/>
      <c r="Q89" s="149"/>
      <c r="R89" s="149"/>
      <c r="S89" s="149"/>
      <c r="T89" s="149"/>
      <c r="U89" s="149"/>
      <c r="V89" s="149"/>
      <c r="W89" s="149"/>
    </row>
    <row r="90" spans="2:23">
      <c r="B90" s="42"/>
      <c r="C90" s="3"/>
      <c r="D90" s="9" t="s">
        <v>13</v>
      </c>
      <c r="E90" s="131"/>
      <c r="F90" s="24">
        <f>F65+F8</f>
        <v>3278</v>
      </c>
      <c r="G90" s="24">
        <f>G65+G8</f>
        <v>3767</v>
      </c>
      <c r="H90" s="26">
        <f>H65+H8</f>
        <v>2654</v>
      </c>
      <c r="I90" s="130"/>
      <c r="J90" s="24">
        <f>J65+J8</f>
        <v>6901</v>
      </c>
      <c r="K90" s="24">
        <f>K65+K8</f>
        <v>6985</v>
      </c>
      <c r="L90" s="26">
        <f>L65+L8</f>
        <v>5528</v>
      </c>
      <c r="N90" s="149"/>
      <c r="O90" s="149"/>
      <c r="P90" s="149"/>
      <c r="Q90" s="149"/>
      <c r="R90" s="149"/>
      <c r="S90" s="149"/>
      <c r="T90" s="149"/>
      <c r="U90" s="149"/>
      <c r="V90" s="149"/>
      <c r="W90" s="149"/>
    </row>
    <row r="91" spans="2:23">
      <c r="B91" s="42"/>
      <c r="C91" s="3"/>
      <c r="D91" s="20" t="s">
        <v>14</v>
      </c>
      <c r="E91" s="134"/>
      <c r="F91" s="99">
        <f>F90/F87</f>
        <v>0.3116858419701436</v>
      </c>
      <c r="G91" s="99">
        <f>G90/G87</f>
        <v>0.27765902557676714</v>
      </c>
      <c r="H91" s="100">
        <f>H90/H87</f>
        <v>0.19975914496462441</v>
      </c>
      <c r="I91" s="130"/>
      <c r="J91" s="99">
        <f>J90/J87</f>
        <v>0.29190812571380231</v>
      </c>
      <c r="K91" s="99">
        <f>K90/K87</f>
        <v>0.24297680502024518</v>
      </c>
      <c r="L91" s="100">
        <f>L90/L87</f>
        <v>0.20901391409558379</v>
      </c>
      <c r="N91" s="149"/>
      <c r="O91" s="149"/>
      <c r="P91" s="149"/>
      <c r="Q91" s="149"/>
      <c r="R91" s="149"/>
      <c r="S91" s="149"/>
      <c r="T91" s="149"/>
      <c r="U91" s="149"/>
      <c r="V91" s="149"/>
      <c r="W91" s="149"/>
    </row>
    <row r="92" spans="2:23">
      <c r="B92" s="42"/>
      <c r="C92" s="3"/>
      <c r="D92" s="9" t="s">
        <v>15</v>
      </c>
      <c r="E92" s="131"/>
      <c r="F92" s="24">
        <f>F67+F10</f>
        <v>2770</v>
      </c>
      <c r="G92" s="24">
        <f>G67+G10</f>
        <v>3103</v>
      </c>
      <c r="H92" s="26">
        <f>H67+H10</f>
        <v>1949</v>
      </c>
      <c r="I92" s="130"/>
      <c r="J92" s="24">
        <f>J67+J10</f>
        <v>5778</v>
      </c>
      <c r="K92" s="24">
        <f>K67+K10</f>
        <v>5590</v>
      </c>
      <c r="L92" s="26">
        <f>L67+L10</f>
        <v>4193</v>
      </c>
      <c r="N92" s="149"/>
      <c r="O92" s="149"/>
      <c r="P92" s="149"/>
      <c r="Q92" s="149"/>
      <c r="R92" s="149"/>
      <c r="S92" s="149"/>
      <c r="T92" s="149"/>
      <c r="U92" s="149"/>
      <c r="V92" s="149"/>
      <c r="W92" s="149"/>
    </row>
    <row r="93" spans="2:23" ht="13.5" thickBot="1">
      <c r="B93" s="42"/>
      <c r="C93" s="3"/>
      <c r="D93" s="20" t="s">
        <v>16</v>
      </c>
      <c r="E93" s="145"/>
      <c r="F93" s="219">
        <f>F92/F87</f>
        <v>0.26338309403822385</v>
      </c>
      <c r="G93" s="220">
        <f>G92/G87</f>
        <v>0.22871673914645832</v>
      </c>
      <c r="H93" s="221">
        <f>H92/H87</f>
        <v>0.14669576998344122</v>
      </c>
      <c r="I93" s="222"/>
      <c r="J93" s="220">
        <f>J92/J87</f>
        <v>0.24440590499555856</v>
      </c>
      <c r="K93" s="220">
        <f>K92/K87</f>
        <v>0.19445101504125561</v>
      </c>
      <c r="L93" s="221">
        <f>L92/L87</f>
        <v>0.15853750756200846</v>
      </c>
      <c r="N93" s="149"/>
      <c r="O93" s="149"/>
      <c r="P93" s="149"/>
      <c r="Q93" s="149"/>
      <c r="R93" s="149"/>
      <c r="S93" s="149"/>
      <c r="T93" s="149"/>
      <c r="U93" s="149"/>
      <c r="V93" s="149"/>
      <c r="W93" s="149"/>
    </row>
    <row r="94" spans="2:23">
      <c r="B94" s="42"/>
      <c r="C94" s="43"/>
      <c r="D94" s="3"/>
      <c r="E94" s="3"/>
      <c r="F94" s="3"/>
      <c r="G94" s="3"/>
      <c r="H94" s="3"/>
      <c r="I94" s="3"/>
      <c r="J94" s="3"/>
      <c r="K94" s="3"/>
      <c r="L94" s="44"/>
      <c r="N94" s="149"/>
    </row>
    <row r="95" spans="2:23">
      <c r="B95" s="42"/>
      <c r="C95" s="43"/>
      <c r="D95" s="45" t="s">
        <v>36</v>
      </c>
      <c r="E95" s="45"/>
      <c r="F95" s="3"/>
      <c r="G95" s="3"/>
      <c r="H95" s="3"/>
      <c r="I95" s="3"/>
      <c r="J95" s="3"/>
      <c r="K95" s="3"/>
      <c r="L95" s="44"/>
      <c r="N95" s="149"/>
    </row>
    <row r="96" spans="2:23">
      <c r="B96" s="42"/>
      <c r="C96" s="43"/>
      <c r="D96" s="46" t="s">
        <v>37</v>
      </c>
      <c r="E96" s="45" t="s">
        <v>55</v>
      </c>
      <c r="F96" s="3"/>
      <c r="G96" s="3"/>
      <c r="H96" s="3"/>
      <c r="I96" s="3"/>
      <c r="J96" s="3"/>
      <c r="K96" s="3"/>
      <c r="L96" s="44"/>
      <c r="N96" s="149"/>
    </row>
    <row r="97" spans="2:24">
      <c r="B97" s="42"/>
      <c r="C97" s="43"/>
      <c r="D97" s="46" t="s">
        <v>39</v>
      </c>
      <c r="E97" s="45" t="s">
        <v>40</v>
      </c>
      <c r="F97" s="3"/>
      <c r="G97" s="3"/>
      <c r="H97" s="3"/>
      <c r="I97" s="3"/>
      <c r="J97" s="3"/>
      <c r="K97" s="3"/>
      <c r="L97" s="44"/>
      <c r="N97" s="149"/>
    </row>
    <row r="98" spans="2:24" s="1" customFormat="1" ht="13.5" thickBot="1">
      <c r="B98" s="53"/>
      <c r="C98" s="54"/>
      <c r="D98" s="177" t="s">
        <v>41</v>
      </c>
      <c r="E98" s="96" t="s">
        <v>42</v>
      </c>
      <c r="F98" s="54"/>
      <c r="G98" s="54"/>
      <c r="H98" s="54"/>
      <c r="I98" s="54"/>
      <c r="J98" s="54"/>
      <c r="K98" s="54"/>
      <c r="L98" s="56"/>
      <c r="M98" s="3"/>
      <c r="N98" s="97"/>
      <c r="O98" s="97"/>
      <c r="P98" s="97"/>
      <c r="Q98" s="97"/>
      <c r="R98" s="97"/>
      <c r="S98" s="97"/>
      <c r="T98" s="97"/>
      <c r="U98" s="97"/>
      <c r="V98" s="97"/>
      <c r="W98" s="97"/>
      <c r="X98" s="97"/>
    </row>
    <row r="99" spans="2:24" ht="6" customHeight="1"/>
    <row r="100" spans="2:24">
      <c r="G100" s="123"/>
    </row>
    <row r="101" spans="2:24">
      <c r="F101" s="123"/>
      <c r="G101" s="123"/>
      <c r="J101" s="123"/>
      <c r="K101" s="123"/>
      <c r="L101" s="123"/>
    </row>
    <row r="102" spans="2:24">
      <c r="F102" s="123"/>
      <c r="G102" s="123"/>
      <c r="J102" s="123"/>
      <c r="K102" s="123"/>
      <c r="L102" s="123"/>
    </row>
    <row r="103" spans="2:24">
      <c r="F103" s="123"/>
      <c r="G103" s="123"/>
      <c r="J103" s="123"/>
      <c r="K103" s="123"/>
      <c r="L103" s="123"/>
    </row>
  </sheetData>
  <pageMargins left="0.7" right="0.7" top="0.75" bottom="0.75" header="0.3" footer="0.3"/>
  <pageSetup paperSize="9" scale="50" orientation="portrait" r:id="rId1"/>
  <ignoredErrors>
    <ignoredError sqref="D96 D97:D98" numberStoredAsText="1"/>
    <ignoredError sqref="F66:L6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452B7-3A65-476B-BF28-8DF49A53C6D0}">
  <sheetPr>
    <pageSetUpPr fitToPage="1"/>
  </sheetPr>
  <dimension ref="B1:U113"/>
  <sheetViews>
    <sheetView showGridLines="0" zoomScaleNormal="100" zoomScaleSheetLayoutView="100" workbookViewId="0">
      <pane xSplit="5" ySplit="3" topLeftCell="F4" activePane="bottomRight" state="frozen"/>
      <selection pane="bottomRight" activeCell="F5" sqref="F5"/>
      <selection pane="bottomLeft" activeCell="F5" sqref="F5"/>
      <selection pane="topRight" activeCell="F5" sqref="F5"/>
    </sheetView>
  </sheetViews>
  <sheetFormatPr defaultColWidth="9.140625" defaultRowHeight="12.75"/>
  <cols>
    <col min="1" max="1" width="1.7109375" style="1"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384" width="9.140625" style="1"/>
  </cols>
  <sheetData>
    <row r="1" spans="2:21" ht="7.5" customHeight="1" thickBot="1"/>
    <row r="2" spans="2:21">
      <c r="B2" s="5" t="s">
        <v>17</v>
      </c>
      <c r="C2" s="51"/>
      <c r="D2" s="6"/>
      <c r="E2" s="6"/>
      <c r="F2" s="5"/>
      <c r="G2" s="6"/>
      <c r="H2" s="7"/>
      <c r="I2" s="4"/>
      <c r="J2" s="5"/>
      <c r="K2" s="6"/>
      <c r="L2" s="7"/>
    </row>
    <row r="3" spans="2:21">
      <c r="B3" s="42"/>
      <c r="C3" s="8"/>
      <c r="D3" s="3" t="s">
        <v>1</v>
      </c>
      <c r="E3" s="9"/>
      <c r="F3" s="12" t="s">
        <v>2</v>
      </c>
      <c r="G3" s="10" t="s">
        <v>3</v>
      </c>
      <c r="H3" s="13" t="s">
        <v>4</v>
      </c>
      <c r="I3" s="11"/>
      <c r="J3" s="12" t="s">
        <v>5</v>
      </c>
      <c r="K3" s="10" t="s">
        <v>6</v>
      </c>
      <c r="L3" s="13" t="s">
        <v>7</v>
      </c>
    </row>
    <row r="4" spans="2:21" s="3" customFormat="1">
      <c r="B4" s="42"/>
      <c r="C4" s="8"/>
      <c r="D4" s="140" t="s">
        <v>8</v>
      </c>
      <c r="E4" s="141"/>
      <c r="F4" s="142"/>
      <c r="G4" s="142"/>
      <c r="H4" s="143"/>
      <c r="I4" s="166"/>
      <c r="J4" s="142"/>
      <c r="K4" s="142"/>
      <c r="L4" s="143"/>
    </row>
    <row r="5" spans="2:21" ht="15">
      <c r="B5" s="42"/>
      <c r="C5" s="37" t="s">
        <v>56</v>
      </c>
      <c r="D5" s="154" t="s">
        <v>57</v>
      </c>
      <c r="E5" s="154"/>
      <c r="F5" s="159"/>
      <c r="G5" s="156"/>
      <c r="H5" s="157"/>
      <c r="I5" s="16"/>
      <c r="J5" s="159"/>
      <c r="K5" s="156"/>
      <c r="L5" s="157"/>
    </row>
    <row r="6" spans="2:21">
      <c r="B6" s="42"/>
      <c r="C6" s="1"/>
      <c r="D6" s="9" t="s">
        <v>10</v>
      </c>
      <c r="E6" s="9"/>
      <c r="F6" s="33">
        <v>323</v>
      </c>
      <c r="G6" s="24">
        <v>464</v>
      </c>
      <c r="H6" s="132">
        <v>663</v>
      </c>
      <c r="I6" s="133"/>
      <c r="J6" s="24">
        <v>737</v>
      </c>
      <c r="K6" s="24">
        <v>991</v>
      </c>
      <c r="L6" s="132">
        <v>1371</v>
      </c>
      <c r="O6" s="123"/>
      <c r="P6" s="123"/>
      <c r="Q6" s="123"/>
      <c r="R6" s="123"/>
      <c r="S6" s="123"/>
      <c r="T6" s="123"/>
      <c r="U6" s="123"/>
    </row>
    <row r="7" spans="2:21">
      <c r="B7" s="42"/>
      <c r="C7" s="1"/>
      <c r="D7" s="20" t="s">
        <v>11</v>
      </c>
      <c r="E7" s="9"/>
      <c r="F7" s="22">
        <v>1.5</v>
      </c>
      <c r="G7" s="99">
        <f>G6/F6-1</f>
        <v>0.43653250773993801</v>
      </c>
      <c r="H7" s="99">
        <f>H6/G6-1</f>
        <v>0.42887931034482762</v>
      </c>
      <c r="I7" s="136"/>
      <c r="J7" s="99">
        <v>1.37</v>
      </c>
      <c r="K7" s="99">
        <f>K6/J6-1</f>
        <v>0.34464043419267298</v>
      </c>
      <c r="L7" s="29">
        <f>L6/K6-1</f>
        <v>0.38345105953582248</v>
      </c>
      <c r="O7" s="123"/>
      <c r="P7" s="123"/>
      <c r="Q7" s="123"/>
      <c r="R7" s="123"/>
      <c r="S7" s="123"/>
      <c r="T7" s="123"/>
      <c r="U7" s="123"/>
    </row>
    <row r="8" spans="2:21">
      <c r="B8" s="42"/>
      <c r="C8" s="1"/>
      <c r="D8" s="20" t="s">
        <v>12</v>
      </c>
      <c r="E8" s="9"/>
      <c r="F8" s="22">
        <v>2.42</v>
      </c>
      <c r="G8" s="99">
        <v>0.38</v>
      </c>
      <c r="H8" s="135">
        <v>0.39</v>
      </c>
      <c r="I8" s="136"/>
      <c r="J8" s="99">
        <v>2.08</v>
      </c>
      <c r="K8" s="99">
        <v>0.28999999999999998</v>
      </c>
      <c r="L8" s="135">
        <v>0.35</v>
      </c>
      <c r="O8" s="123"/>
      <c r="P8" s="123"/>
      <c r="Q8" s="123"/>
      <c r="R8" s="123"/>
      <c r="S8" s="123"/>
      <c r="T8" s="123"/>
      <c r="U8" s="123"/>
    </row>
    <row r="9" spans="2:21">
      <c r="B9" s="42"/>
      <c r="C9" s="1"/>
      <c r="D9" s="9" t="s">
        <v>15</v>
      </c>
      <c r="E9" s="9"/>
      <c r="F9" s="33">
        <v>-22</v>
      </c>
      <c r="G9" s="23">
        <v>-108</v>
      </c>
      <c r="H9" s="36">
        <v>-70</v>
      </c>
      <c r="I9" s="19"/>
      <c r="J9" s="33">
        <v>-63</v>
      </c>
      <c r="K9" s="23">
        <v>-216</v>
      </c>
      <c r="L9" s="36">
        <v>-106</v>
      </c>
      <c r="O9" s="123"/>
      <c r="P9" s="123"/>
      <c r="Q9" s="123"/>
      <c r="R9" s="123"/>
      <c r="S9" s="123"/>
      <c r="T9" s="123"/>
      <c r="U9" s="123"/>
    </row>
    <row r="10" spans="2:21">
      <c r="B10" s="42"/>
      <c r="C10" s="1"/>
      <c r="D10" s="20" t="s">
        <v>16</v>
      </c>
      <c r="E10" s="9"/>
      <c r="F10" s="22">
        <f t="shared" ref="F10:H10" si="0">F9/F6</f>
        <v>-6.8111455108359129E-2</v>
      </c>
      <c r="G10" s="99">
        <f t="shared" si="0"/>
        <v>-0.23275862068965517</v>
      </c>
      <c r="H10" s="135">
        <f t="shared" si="0"/>
        <v>-0.10558069381598793</v>
      </c>
      <c r="I10" s="136"/>
      <c r="J10" s="99">
        <f t="shared" ref="J10" si="1">J9/J6</f>
        <v>-8.5481682496607869E-2</v>
      </c>
      <c r="K10" s="99">
        <f t="shared" ref="K10:L10" si="2">K9/K6</f>
        <v>-0.21796165489404642</v>
      </c>
      <c r="L10" s="135">
        <f t="shared" si="2"/>
        <v>-7.7315827862873818E-2</v>
      </c>
      <c r="O10" s="123"/>
      <c r="P10" s="123"/>
      <c r="Q10" s="123"/>
      <c r="R10" s="123"/>
      <c r="S10" s="123"/>
      <c r="T10" s="123"/>
      <c r="U10" s="123"/>
    </row>
    <row r="11" spans="2:21">
      <c r="B11" s="42"/>
      <c r="C11" s="1"/>
      <c r="D11" s="153"/>
      <c r="E11" s="9"/>
      <c r="F11" s="22"/>
      <c r="G11" s="21"/>
      <c r="H11" s="29"/>
      <c r="I11" s="19"/>
      <c r="J11" s="22"/>
      <c r="K11" s="21"/>
      <c r="L11" s="29"/>
    </row>
    <row r="12" spans="2:21" ht="15">
      <c r="B12" s="42"/>
      <c r="C12" s="37" t="s">
        <v>58</v>
      </c>
      <c r="D12" s="151" t="s">
        <v>59</v>
      </c>
      <c r="E12" s="14"/>
      <c r="F12" s="17"/>
      <c r="G12" s="15"/>
      <c r="H12" s="18"/>
      <c r="I12" s="16"/>
      <c r="J12" s="17"/>
      <c r="K12" s="15"/>
      <c r="L12" s="18"/>
      <c r="P12" s="227"/>
      <c r="Q12" s="227"/>
      <c r="R12" s="227"/>
      <c r="S12" s="227"/>
    </row>
    <row r="13" spans="2:21" ht="15">
      <c r="B13" s="42"/>
      <c r="C13" s="1"/>
      <c r="D13" s="152" t="s">
        <v>60</v>
      </c>
      <c r="E13" s="9"/>
      <c r="F13" s="33">
        <v>250</v>
      </c>
      <c r="G13" s="23">
        <v>361.45</v>
      </c>
      <c r="H13" s="36">
        <v>403.03</v>
      </c>
      <c r="I13" s="19"/>
      <c r="J13" s="33">
        <v>553</v>
      </c>
      <c r="K13" s="23">
        <v>758</v>
      </c>
      <c r="L13" s="36">
        <v>832</v>
      </c>
      <c r="P13" s="227"/>
      <c r="Q13" s="123"/>
      <c r="R13" s="123"/>
      <c r="S13" s="123"/>
      <c r="T13" s="123"/>
      <c r="U13" s="123"/>
    </row>
    <row r="14" spans="2:21">
      <c r="B14" s="42"/>
      <c r="C14" s="1"/>
      <c r="D14" s="153" t="s">
        <v>61</v>
      </c>
      <c r="E14" s="9"/>
      <c r="F14" s="22">
        <v>1.1599999999999999</v>
      </c>
      <c r="G14" s="21">
        <v>0.43</v>
      </c>
      <c r="H14" s="29">
        <f>H13/G13-1</f>
        <v>0.11503665790565765</v>
      </c>
      <c r="I14" s="19"/>
      <c r="J14" s="22">
        <v>1</v>
      </c>
      <c r="K14" s="21">
        <f>K13/J13-1</f>
        <v>0.37070524412296568</v>
      </c>
      <c r="L14" s="29">
        <f>L13/K13-1</f>
        <v>9.7625329815303363E-2</v>
      </c>
      <c r="P14" s="123"/>
      <c r="Q14" s="123"/>
      <c r="R14" s="124"/>
      <c r="S14" s="124"/>
      <c r="T14" s="123"/>
      <c r="U14" s="123"/>
    </row>
    <row r="15" spans="2:21">
      <c r="B15" s="42"/>
      <c r="C15" s="1"/>
      <c r="D15" s="153" t="s">
        <v>62</v>
      </c>
      <c r="E15" s="9"/>
      <c r="F15" s="22">
        <v>0.35210000000000002</v>
      </c>
      <c r="G15" s="21">
        <v>0.36030000000000001</v>
      </c>
      <c r="H15" s="29">
        <v>0.36070000000000002</v>
      </c>
      <c r="I15" s="19"/>
      <c r="J15" s="22">
        <v>0.35449999999999998</v>
      </c>
      <c r="K15" s="21">
        <v>0.35</v>
      </c>
      <c r="L15" s="29">
        <v>0.35830000000000001</v>
      </c>
      <c r="P15" s="123"/>
      <c r="Q15" s="124"/>
      <c r="R15" s="124"/>
      <c r="S15" s="124"/>
      <c r="T15" s="123"/>
      <c r="U15" s="123"/>
    </row>
    <row r="16" spans="2:21" ht="15">
      <c r="B16" s="42"/>
      <c r="C16" s="1"/>
      <c r="D16" s="152" t="s">
        <v>63</v>
      </c>
      <c r="E16" s="9"/>
      <c r="F16" s="33">
        <v>2232</v>
      </c>
      <c r="G16" s="23">
        <v>3531.49</v>
      </c>
      <c r="H16" s="36">
        <v>4501.4399999999996</v>
      </c>
      <c r="I16" s="19"/>
      <c r="J16" s="33">
        <v>5015</v>
      </c>
      <c r="K16" s="23">
        <v>7383</v>
      </c>
      <c r="L16" s="36">
        <v>9373</v>
      </c>
      <c r="P16" s="123"/>
      <c r="Q16" s="123"/>
      <c r="R16" s="123"/>
      <c r="S16" s="123"/>
      <c r="T16" s="123"/>
      <c r="U16" s="123"/>
    </row>
    <row r="17" spans="2:21">
      <c r="B17" s="42"/>
      <c r="C17" s="1"/>
      <c r="D17" s="153" t="s">
        <v>11</v>
      </c>
      <c r="E17" s="9"/>
      <c r="F17" s="22">
        <v>0.82</v>
      </c>
      <c r="G17" s="21">
        <f>G16/F16-1</f>
        <v>0.58220878136200716</v>
      </c>
      <c r="H17" s="29">
        <f>H16/G16-1</f>
        <v>0.27465743921121111</v>
      </c>
      <c r="I17" s="19"/>
      <c r="J17" s="22">
        <v>0.92</v>
      </c>
      <c r="K17" s="21">
        <f>K16/J16-1</f>
        <v>0.47218344965104686</v>
      </c>
      <c r="L17" s="29">
        <f>L16/K16-1</f>
        <v>0.26953812813219558</v>
      </c>
      <c r="P17" s="123"/>
      <c r="Q17" s="123"/>
      <c r="R17" s="124"/>
      <c r="S17" s="124"/>
      <c r="T17" s="123"/>
      <c r="U17" s="123"/>
    </row>
    <row r="18" spans="2:21">
      <c r="B18" s="42"/>
      <c r="C18" s="1"/>
      <c r="D18" s="153" t="s">
        <v>64</v>
      </c>
      <c r="E18" s="9"/>
      <c r="F18" s="22">
        <v>1.56</v>
      </c>
      <c r="G18" s="21">
        <v>0.5</v>
      </c>
      <c r="H18" s="29">
        <v>0.22</v>
      </c>
      <c r="I18" s="19"/>
      <c r="J18" s="22">
        <v>1.48</v>
      </c>
      <c r="K18" s="21">
        <v>0.41</v>
      </c>
      <c r="L18" s="29">
        <v>0.2</v>
      </c>
      <c r="P18" s="123"/>
      <c r="Q18" s="124"/>
      <c r="R18" s="124"/>
      <c r="S18" s="124"/>
      <c r="T18" s="123"/>
      <c r="U18" s="123"/>
    </row>
    <row r="19" spans="2:21">
      <c r="B19" s="42"/>
      <c r="C19" s="1"/>
      <c r="D19" s="152" t="s">
        <v>65</v>
      </c>
      <c r="E19" s="9"/>
      <c r="F19" s="33">
        <v>237988</v>
      </c>
      <c r="G19" s="23">
        <v>294257</v>
      </c>
      <c r="H19" s="36">
        <v>323344</v>
      </c>
      <c r="I19" s="19"/>
      <c r="J19" s="33">
        <v>272380</v>
      </c>
      <c r="K19" s="23">
        <v>317418</v>
      </c>
      <c r="L19" s="36">
        <v>333390</v>
      </c>
      <c r="O19" s="123"/>
      <c r="P19" s="228"/>
      <c r="Q19" s="228"/>
      <c r="R19" s="228"/>
      <c r="S19" s="228"/>
      <c r="T19" s="123"/>
      <c r="U19" s="123"/>
    </row>
    <row r="20" spans="2:21">
      <c r="B20" s="42"/>
      <c r="C20" s="1"/>
      <c r="D20" s="152" t="s">
        <v>66</v>
      </c>
      <c r="E20" s="9"/>
      <c r="F20" s="33">
        <v>138846</v>
      </c>
      <c r="G20" s="23">
        <v>182969</v>
      </c>
      <c r="H20" s="36">
        <v>236481</v>
      </c>
      <c r="I20" s="19"/>
      <c r="J20" s="33">
        <v>209151</v>
      </c>
      <c r="K20" s="23">
        <v>232418</v>
      </c>
      <c r="L20" s="36">
        <v>217290</v>
      </c>
      <c r="O20" s="123"/>
      <c r="P20" s="123"/>
      <c r="Q20" s="123"/>
      <c r="R20" s="124"/>
      <c r="S20" s="124"/>
      <c r="T20" s="123"/>
      <c r="U20" s="123"/>
    </row>
    <row r="21" spans="2:21">
      <c r="B21" s="42"/>
      <c r="C21" s="1"/>
      <c r="D21" s="152" t="s">
        <v>67</v>
      </c>
      <c r="E21" s="9"/>
      <c r="F21" s="33">
        <v>1137</v>
      </c>
      <c r="G21" s="23">
        <v>1385</v>
      </c>
      <c r="H21" s="36">
        <v>1543</v>
      </c>
      <c r="I21" s="19"/>
      <c r="J21" s="33">
        <v>1258</v>
      </c>
      <c r="K21" s="23">
        <v>1780</v>
      </c>
      <c r="L21" s="36">
        <v>1486</v>
      </c>
      <c r="O21" s="123"/>
      <c r="P21" s="123"/>
      <c r="Q21" s="123"/>
      <c r="R21" s="123"/>
      <c r="S21" s="123"/>
      <c r="T21" s="123"/>
      <c r="U21" s="123"/>
    </row>
    <row r="22" spans="2:21">
      <c r="B22" s="42"/>
      <c r="C22" s="1"/>
      <c r="D22" s="152" t="s">
        <v>10</v>
      </c>
      <c r="E22" s="9"/>
      <c r="F22" s="33">
        <v>323</v>
      </c>
      <c r="G22" s="23">
        <v>464</v>
      </c>
      <c r="H22" s="36">
        <v>663</v>
      </c>
      <c r="I22" s="19"/>
      <c r="J22" s="33">
        <v>736</v>
      </c>
      <c r="K22" s="23">
        <v>991</v>
      </c>
      <c r="L22" s="36">
        <v>1374</v>
      </c>
      <c r="O22" s="123"/>
      <c r="P22" s="123"/>
      <c r="Q22" s="123"/>
      <c r="R22" s="123"/>
      <c r="S22" s="123"/>
      <c r="T22" s="123"/>
      <c r="U22" s="123"/>
    </row>
    <row r="23" spans="2:21">
      <c r="B23" s="42"/>
      <c r="C23" s="1"/>
      <c r="D23" s="153" t="s">
        <v>11</v>
      </c>
      <c r="E23" s="9"/>
      <c r="F23" s="22">
        <v>1.45</v>
      </c>
      <c r="G23" s="21">
        <f>G22/F22-1</f>
        <v>0.43653250773993801</v>
      </c>
      <c r="H23" s="29">
        <f>H22/G22-1</f>
        <v>0.42887931034482762</v>
      </c>
      <c r="I23" s="19"/>
      <c r="J23" s="22">
        <v>1.34</v>
      </c>
      <c r="K23" s="21">
        <f>K22/J22-1</f>
        <v>0.34646739130434789</v>
      </c>
      <c r="L23" s="29">
        <f>L22/K22-1</f>
        <v>0.38647830474268408</v>
      </c>
      <c r="O23" s="123"/>
      <c r="P23" s="123"/>
      <c r="Q23" s="123"/>
      <c r="R23" s="124"/>
      <c r="S23" s="124"/>
      <c r="T23" s="123"/>
      <c r="U23" s="123"/>
    </row>
    <row r="24" spans="2:21">
      <c r="B24" s="42"/>
      <c r="C24" s="1"/>
      <c r="D24" s="153" t="s">
        <v>12</v>
      </c>
      <c r="E24" s="9"/>
      <c r="F24" s="22">
        <v>2.34</v>
      </c>
      <c r="G24" s="21">
        <v>0.38</v>
      </c>
      <c r="H24" s="29">
        <v>0.39</v>
      </c>
      <c r="I24" s="19"/>
      <c r="J24" s="22">
        <v>2.0499999999999998</v>
      </c>
      <c r="K24" s="21">
        <v>0.28999999999999998</v>
      </c>
      <c r="L24" s="29">
        <v>0.35</v>
      </c>
      <c r="O24" s="123"/>
      <c r="P24" s="123"/>
      <c r="Q24" s="124"/>
      <c r="R24" s="124"/>
      <c r="S24" s="124"/>
      <c r="T24" s="123"/>
      <c r="U24" s="123"/>
    </row>
    <row r="25" spans="2:21">
      <c r="B25" s="42"/>
      <c r="C25" s="1"/>
      <c r="D25" s="152" t="s">
        <v>15</v>
      </c>
      <c r="E25" s="9"/>
      <c r="F25" s="33">
        <v>-17</v>
      </c>
      <c r="G25" s="23">
        <v>-100</v>
      </c>
      <c r="H25" s="36">
        <v>-59</v>
      </c>
      <c r="I25" s="19"/>
      <c r="J25" s="33">
        <v>-43</v>
      </c>
      <c r="K25" s="23">
        <v>-206</v>
      </c>
      <c r="L25" s="36">
        <v>-79</v>
      </c>
      <c r="O25" s="123"/>
      <c r="P25" s="123"/>
      <c r="Q25" s="123"/>
      <c r="R25" s="123"/>
      <c r="S25" s="123"/>
      <c r="T25" s="123"/>
      <c r="U25" s="123"/>
    </row>
    <row r="26" spans="2:21">
      <c r="B26" s="42"/>
      <c r="C26" s="1"/>
      <c r="D26" s="153" t="s">
        <v>16</v>
      </c>
      <c r="E26" s="9"/>
      <c r="F26" s="22">
        <f>F25/F22</f>
        <v>-5.2631578947368418E-2</v>
      </c>
      <c r="G26" s="21">
        <f>G25/G22</f>
        <v>-0.21551724137931033</v>
      </c>
      <c r="H26" s="29">
        <f>H25/H22</f>
        <v>-8.8989441930618404E-2</v>
      </c>
      <c r="I26" s="19"/>
      <c r="J26" s="22">
        <f>J25/J22</f>
        <v>-5.8423913043478264E-2</v>
      </c>
      <c r="K26" s="21">
        <f>K25/K22</f>
        <v>-0.20787083753784055</v>
      </c>
      <c r="L26" s="29">
        <f>L25/L22</f>
        <v>-5.7496360989810771E-2</v>
      </c>
      <c r="O26" s="123"/>
      <c r="P26" s="124"/>
      <c r="Q26" s="124"/>
      <c r="R26" s="124"/>
      <c r="S26" s="124"/>
      <c r="T26" s="123"/>
      <c r="U26" s="123"/>
    </row>
    <row r="27" spans="2:21">
      <c r="B27" s="42"/>
      <c r="C27" s="1"/>
      <c r="D27" s="151" t="s">
        <v>68</v>
      </c>
      <c r="E27" s="14"/>
      <c r="F27" s="17"/>
      <c r="G27" s="15"/>
      <c r="H27" s="18"/>
      <c r="I27" s="16"/>
      <c r="J27" s="17"/>
      <c r="K27" s="15"/>
      <c r="L27" s="18"/>
      <c r="O27" s="123"/>
      <c r="P27" s="123"/>
      <c r="Q27" s="124"/>
      <c r="R27" s="124"/>
      <c r="S27" s="124"/>
      <c r="T27" s="123"/>
      <c r="U27" s="123"/>
    </row>
    <row r="28" spans="2:21" ht="15">
      <c r="B28" s="42"/>
      <c r="C28" s="1"/>
      <c r="D28" s="152" t="s">
        <v>60</v>
      </c>
      <c r="E28" s="9"/>
      <c r="F28" s="33" t="s">
        <v>27</v>
      </c>
      <c r="G28" s="23">
        <v>343.21</v>
      </c>
      <c r="H28" s="36">
        <v>357</v>
      </c>
      <c r="I28" s="19"/>
      <c r="J28" s="33">
        <v>540</v>
      </c>
      <c r="K28" s="23">
        <v>705</v>
      </c>
      <c r="L28" s="36">
        <v>739</v>
      </c>
      <c r="N28" s="123"/>
      <c r="O28" s="123"/>
      <c r="P28" s="123"/>
      <c r="Q28" s="123"/>
      <c r="R28" s="123"/>
      <c r="S28" s="123"/>
      <c r="T28" s="123"/>
      <c r="U28" s="123"/>
    </row>
    <row r="29" spans="2:21">
      <c r="B29" s="42"/>
      <c r="C29" s="1"/>
      <c r="D29" s="153" t="s">
        <v>61</v>
      </c>
      <c r="E29" s="9"/>
      <c r="F29" s="22" t="s">
        <v>27</v>
      </c>
      <c r="G29" s="21" t="s">
        <v>27</v>
      </c>
      <c r="H29" s="29">
        <f>H28/G28-1</f>
        <v>4.0179481949826679E-2</v>
      </c>
      <c r="I29" s="19"/>
      <c r="J29" s="22" t="s">
        <v>27</v>
      </c>
      <c r="K29" s="21">
        <f>K28/J28-1</f>
        <v>0.30555555555555558</v>
      </c>
      <c r="L29" s="29">
        <f>L28/K28-1</f>
        <v>4.8226950354609999E-2</v>
      </c>
      <c r="N29" s="123"/>
      <c r="O29" s="123"/>
      <c r="P29" s="123"/>
      <c r="Q29" s="123"/>
      <c r="R29" s="124"/>
      <c r="S29" s="124"/>
      <c r="T29" s="123"/>
      <c r="U29" s="123"/>
    </row>
    <row r="30" spans="2:21" ht="15">
      <c r="B30" s="42"/>
      <c r="C30" s="1"/>
      <c r="D30" s="152" t="s">
        <v>63</v>
      </c>
      <c r="E30" s="9"/>
      <c r="F30" s="33" t="s">
        <v>27</v>
      </c>
      <c r="G30" s="23">
        <v>3185.4549999999999</v>
      </c>
      <c r="H30" s="36">
        <v>3786.88</v>
      </c>
      <c r="I30" s="19"/>
      <c r="J30" s="33">
        <v>4812</v>
      </c>
      <c r="K30" s="23">
        <v>6514</v>
      </c>
      <c r="L30" s="36">
        <v>7907</v>
      </c>
      <c r="M30" s="1"/>
      <c r="N30" s="123"/>
      <c r="O30" s="123"/>
      <c r="P30" s="123"/>
      <c r="Q30" s="123"/>
      <c r="R30" s="123"/>
      <c r="S30" s="123"/>
      <c r="T30" s="123"/>
      <c r="U30" s="123"/>
    </row>
    <row r="31" spans="2:21">
      <c r="B31" s="42"/>
      <c r="C31" s="1"/>
      <c r="D31" s="153" t="s">
        <v>11</v>
      </c>
      <c r="E31" s="9"/>
      <c r="F31" s="22" t="s">
        <v>27</v>
      </c>
      <c r="G31" s="21" t="s">
        <v>27</v>
      </c>
      <c r="H31" s="29">
        <f>H30/G30-1</f>
        <v>0.18880348333283625</v>
      </c>
      <c r="I31" s="19"/>
      <c r="J31" s="22" t="s">
        <v>27</v>
      </c>
      <c r="K31" s="21">
        <f>K30/J30-1</f>
        <v>0.3536990856192852</v>
      </c>
      <c r="L31" s="29">
        <f>L30/K30-1</f>
        <v>0.21384709855695427</v>
      </c>
      <c r="M31" s="1"/>
      <c r="P31" s="123"/>
      <c r="Q31" s="123"/>
      <c r="R31" s="124"/>
      <c r="S31" s="124"/>
      <c r="T31" s="123"/>
      <c r="U31" s="123"/>
    </row>
    <row r="32" spans="2:21">
      <c r="B32" s="42"/>
      <c r="C32" s="1"/>
      <c r="D32" s="153" t="s">
        <v>12</v>
      </c>
      <c r="E32" s="9"/>
      <c r="F32" s="22" t="s">
        <v>27</v>
      </c>
      <c r="G32" s="21" t="s">
        <v>27</v>
      </c>
      <c r="H32" s="29">
        <v>0.13</v>
      </c>
      <c r="I32" s="19"/>
      <c r="J32" s="22" t="s">
        <v>27</v>
      </c>
      <c r="K32" s="21">
        <v>0.3</v>
      </c>
      <c r="L32" s="29">
        <v>0.14000000000000001</v>
      </c>
      <c r="P32" s="123"/>
      <c r="Q32" s="124"/>
      <c r="R32" s="124"/>
      <c r="S32" s="124"/>
      <c r="T32" s="123"/>
      <c r="U32" s="123"/>
    </row>
    <row r="33" spans="2:21">
      <c r="B33" s="42"/>
      <c r="C33" s="1"/>
      <c r="D33" s="153"/>
      <c r="E33" s="20" t="s">
        <v>69</v>
      </c>
      <c r="F33" s="22" t="s">
        <v>27</v>
      </c>
      <c r="G33" s="21">
        <f>G30/G$16</f>
        <v>0.90201444715969747</v>
      </c>
      <c r="H33" s="29">
        <f>H30/H$16</f>
        <v>0.84125968578943633</v>
      </c>
      <c r="I33" s="19"/>
      <c r="J33" s="22">
        <f>J30/J$16</f>
        <v>0.95952143569292125</v>
      </c>
      <c r="K33" s="21">
        <f>K30/K$16</f>
        <v>0.88229716917242318</v>
      </c>
      <c r="L33" s="29">
        <f>L30/L$16</f>
        <v>0.84359329990397947</v>
      </c>
      <c r="P33" s="228"/>
      <c r="Q33" s="228"/>
      <c r="R33" s="228"/>
      <c r="S33" s="228"/>
      <c r="T33" s="123"/>
      <c r="U33" s="123"/>
    </row>
    <row r="34" spans="2:21">
      <c r="B34" s="42"/>
      <c r="C34" s="1"/>
      <c r="D34" s="152" t="s">
        <v>10</v>
      </c>
      <c r="E34" s="9"/>
      <c r="F34" s="33" t="s">
        <v>27</v>
      </c>
      <c r="G34" s="23">
        <v>458</v>
      </c>
      <c r="H34" s="103">
        <v>606</v>
      </c>
      <c r="I34" s="19"/>
      <c r="J34" s="33">
        <v>728</v>
      </c>
      <c r="K34" s="23">
        <v>967</v>
      </c>
      <c r="L34" s="36">
        <v>1231</v>
      </c>
      <c r="M34" s="1"/>
      <c r="N34" s="123"/>
      <c r="O34" s="123"/>
      <c r="P34" s="123"/>
      <c r="Q34" s="123"/>
      <c r="R34" s="123"/>
      <c r="S34" s="123"/>
      <c r="T34" s="123"/>
      <c r="U34" s="123"/>
    </row>
    <row r="35" spans="2:21">
      <c r="B35" s="42"/>
      <c r="C35" s="1"/>
      <c r="D35" s="153" t="s">
        <v>11</v>
      </c>
      <c r="E35" s="9"/>
      <c r="F35" s="22" t="s">
        <v>27</v>
      </c>
      <c r="G35" s="21" t="s">
        <v>27</v>
      </c>
      <c r="H35" s="29">
        <f>H34/G34-1</f>
        <v>0.32314410480349354</v>
      </c>
      <c r="I35" s="19"/>
      <c r="J35" s="22" t="s">
        <v>27</v>
      </c>
      <c r="K35" s="21">
        <f>K34/J34-1</f>
        <v>0.32829670329670324</v>
      </c>
      <c r="L35" s="29">
        <f>L34/K34-1</f>
        <v>0.27300930713547045</v>
      </c>
      <c r="M35" s="1"/>
      <c r="O35" s="124"/>
      <c r="P35" s="123"/>
      <c r="Q35" s="123"/>
      <c r="R35" s="124"/>
      <c r="S35" s="124"/>
      <c r="T35" s="123"/>
      <c r="U35" s="123"/>
    </row>
    <row r="36" spans="2:21">
      <c r="B36" s="42"/>
      <c r="C36" s="1"/>
      <c r="D36" s="153" t="s">
        <v>12</v>
      </c>
      <c r="E36" s="9"/>
      <c r="F36" s="22" t="s">
        <v>27</v>
      </c>
      <c r="G36" s="21" t="s">
        <v>27</v>
      </c>
      <c r="H36" s="29">
        <v>0.28999999999999998</v>
      </c>
      <c r="I36" s="19"/>
      <c r="J36" s="22" t="s">
        <v>27</v>
      </c>
      <c r="K36" s="21">
        <v>0.28000000000000003</v>
      </c>
      <c r="L36" s="29">
        <v>0.24</v>
      </c>
      <c r="M36" s="1"/>
      <c r="O36" s="123"/>
      <c r="P36" s="123"/>
      <c r="Q36" s="124"/>
      <c r="R36" s="124"/>
      <c r="S36" s="124"/>
      <c r="T36" s="123"/>
      <c r="U36" s="123"/>
    </row>
    <row r="37" spans="2:21">
      <c r="B37" s="42"/>
      <c r="C37" s="1"/>
      <c r="D37" s="152" t="s">
        <v>15</v>
      </c>
      <c r="E37" s="9"/>
      <c r="F37" s="33" t="s">
        <v>27</v>
      </c>
      <c r="G37" s="23">
        <v>-6</v>
      </c>
      <c r="H37" s="36">
        <v>45</v>
      </c>
      <c r="I37" s="19"/>
      <c r="J37" s="33">
        <v>1</v>
      </c>
      <c r="K37" s="23">
        <v>-13</v>
      </c>
      <c r="L37" s="36">
        <v>94</v>
      </c>
      <c r="M37" s="1"/>
      <c r="N37" s="123"/>
      <c r="O37" s="123"/>
      <c r="P37" s="123"/>
      <c r="Q37" s="123"/>
      <c r="R37" s="123"/>
      <c r="S37" s="123"/>
      <c r="T37" s="123"/>
      <c r="U37" s="123"/>
    </row>
    <row r="38" spans="2:21">
      <c r="B38" s="42"/>
      <c r="C38" s="1"/>
      <c r="D38" s="153" t="s">
        <v>16</v>
      </c>
      <c r="E38" s="9"/>
      <c r="F38" s="22" t="s">
        <v>27</v>
      </c>
      <c r="G38" s="21" t="s">
        <v>27</v>
      </c>
      <c r="H38" s="29">
        <f>H37/H34</f>
        <v>7.4257425742574254E-2</v>
      </c>
      <c r="I38" s="19"/>
      <c r="J38" s="22">
        <f>J37/J34</f>
        <v>1.3736263736263737E-3</v>
      </c>
      <c r="K38" s="21">
        <f>K37/K34</f>
        <v>-1.344364012409514E-2</v>
      </c>
      <c r="L38" s="29">
        <f>L37/L34</f>
        <v>7.6360682372055233E-2</v>
      </c>
      <c r="M38" s="1"/>
      <c r="O38" s="123"/>
      <c r="P38" s="124"/>
      <c r="Q38" s="124"/>
      <c r="R38" s="124"/>
      <c r="S38" s="124"/>
      <c r="T38" s="123"/>
      <c r="U38" s="123"/>
    </row>
    <row r="39" spans="2:21" ht="15">
      <c r="B39" s="42"/>
      <c r="C39" s="1"/>
      <c r="D39" s="151" t="s">
        <v>70</v>
      </c>
      <c r="E39" s="14"/>
      <c r="F39" s="17"/>
      <c r="G39" s="15"/>
      <c r="H39" s="18"/>
      <c r="I39" s="16"/>
      <c r="J39" s="17"/>
      <c r="K39" s="15"/>
      <c r="L39" s="18"/>
      <c r="O39" s="123"/>
      <c r="P39" s="123"/>
      <c r="Q39" s="123"/>
      <c r="R39" s="123"/>
      <c r="S39" s="123"/>
      <c r="T39" s="123"/>
      <c r="U39" s="123"/>
    </row>
    <row r="40" spans="2:21" ht="15">
      <c r="B40" s="42"/>
      <c r="C40" s="1"/>
      <c r="D40" s="152" t="s">
        <v>60</v>
      </c>
      <c r="E40" s="9"/>
      <c r="F40" s="33" t="s">
        <v>27</v>
      </c>
      <c r="G40" s="23">
        <f>G13-G28</f>
        <v>18.240000000000009</v>
      </c>
      <c r="H40" s="36">
        <f>H13-H28</f>
        <v>46.029999999999973</v>
      </c>
      <c r="I40" s="19"/>
      <c r="J40" s="33">
        <f>J13-J28</f>
        <v>13</v>
      </c>
      <c r="K40" s="23">
        <f>K13-K28</f>
        <v>53</v>
      </c>
      <c r="L40" s="36">
        <v>93.16</v>
      </c>
      <c r="N40" s="123"/>
      <c r="O40" s="123"/>
      <c r="P40" s="123"/>
      <c r="Q40" s="123"/>
      <c r="R40" s="123"/>
      <c r="S40" s="123"/>
      <c r="T40" s="123"/>
      <c r="U40" s="123"/>
    </row>
    <row r="41" spans="2:21">
      <c r="B41" s="42"/>
      <c r="C41" s="1"/>
      <c r="D41" s="153" t="s">
        <v>61</v>
      </c>
      <c r="E41" s="9"/>
      <c r="F41" s="22" t="s">
        <v>27</v>
      </c>
      <c r="G41" s="21" t="s">
        <v>27</v>
      </c>
      <c r="H41" s="29">
        <f>H40/G40-1</f>
        <v>1.5235745614035059</v>
      </c>
      <c r="I41" s="19"/>
      <c r="J41" s="22" t="s">
        <v>27</v>
      </c>
      <c r="K41" s="21">
        <f>K40/J40-1</f>
        <v>3.0769230769230766</v>
      </c>
      <c r="L41" s="29">
        <f>L40/K40-1</f>
        <v>0.75773584905660374</v>
      </c>
      <c r="O41" s="123"/>
      <c r="P41" s="123"/>
      <c r="Q41" s="123"/>
      <c r="R41" s="124"/>
      <c r="S41" s="124"/>
      <c r="T41" s="123"/>
      <c r="U41" s="123"/>
    </row>
    <row r="42" spans="2:21" ht="15">
      <c r="B42" s="42"/>
      <c r="C42" s="1"/>
      <c r="D42" s="152" t="s">
        <v>63</v>
      </c>
      <c r="E42" s="9"/>
      <c r="F42" s="33" t="s">
        <v>27</v>
      </c>
      <c r="G42" s="23">
        <f>G16-G30</f>
        <v>346.03499999999985</v>
      </c>
      <c r="H42" s="36">
        <f>H16-H30</f>
        <v>714.55999999999949</v>
      </c>
      <c r="I42" s="19"/>
      <c r="J42" s="33">
        <f>J16-J30</f>
        <v>203</v>
      </c>
      <c r="K42" s="23">
        <f>K16-K30</f>
        <v>869</v>
      </c>
      <c r="L42" s="36">
        <v>1467</v>
      </c>
      <c r="N42" s="123"/>
      <c r="O42" s="123"/>
      <c r="P42" s="123"/>
      <c r="Q42" s="123"/>
      <c r="R42" s="123"/>
      <c r="S42" s="123"/>
      <c r="T42" s="123"/>
      <c r="U42" s="123"/>
    </row>
    <row r="43" spans="2:21">
      <c r="B43" s="42"/>
      <c r="C43" s="1"/>
      <c r="D43" s="153" t="s">
        <v>11</v>
      </c>
      <c r="E43" s="9"/>
      <c r="F43" s="22" t="s">
        <v>27</v>
      </c>
      <c r="G43" s="21" t="s">
        <v>27</v>
      </c>
      <c r="H43" s="29">
        <f>H42/G42-1</f>
        <v>1.0649934255205391</v>
      </c>
      <c r="I43" s="19"/>
      <c r="J43" s="22" t="s">
        <v>27</v>
      </c>
      <c r="K43" s="21">
        <f>K42/J42-1</f>
        <v>3.2807881773399012</v>
      </c>
      <c r="L43" s="29">
        <f>L42/K42-1</f>
        <v>0.68814729574223255</v>
      </c>
      <c r="O43" s="123"/>
      <c r="P43" s="123"/>
      <c r="Q43" s="123"/>
      <c r="R43" s="123"/>
      <c r="S43" s="123"/>
      <c r="T43" s="123"/>
      <c r="U43" s="123"/>
    </row>
    <row r="44" spans="2:21">
      <c r="B44" s="42"/>
      <c r="C44" s="1"/>
      <c r="D44" s="153" t="s">
        <v>12</v>
      </c>
      <c r="E44" s="9"/>
      <c r="F44" s="22" t="s">
        <v>27</v>
      </c>
      <c r="G44" s="21" t="s">
        <v>27</v>
      </c>
      <c r="H44" s="29">
        <v>1.02</v>
      </c>
      <c r="I44" s="19"/>
      <c r="J44" s="22" t="s">
        <v>27</v>
      </c>
      <c r="K44" s="21">
        <v>2.91</v>
      </c>
      <c r="L44" s="29">
        <v>0.64</v>
      </c>
      <c r="O44" s="123"/>
      <c r="P44" s="123"/>
      <c r="Q44" s="123"/>
      <c r="R44" s="123"/>
      <c r="S44" s="123"/>
      <c r="T44" s="123"/>
      <c r="U44" s="123"/>
    </row>
    <row r="45" spans="2:21">
      <c r="B45" s="42"/>
      <c r="C45" s="1"/>
      <c r="D45" s="153"/>
      <c r="E45" s="20" t="s">
        <v>69</v>
      </c>
      <c r="F45" s="22" t="s">
        <v>27</v>
      </c>
      <c r="G45" s="21">
        <f>G42/G$16</f>
        <v>9.7985552840302498E-2</v>
      </c>
      <c r="H45" s="29">
        <f>H42/H$16</f>
        <v>0.15874031421056364</v>
      </c>
      <c r="I45" s="19"/>
      <c r="J45" s="22">
        <f>J42/J$16</f>
        <v>4.0478564307078767E-2</v>
      </c>
      <c r="K45" s="21">
        <f>K42/K$16</f>
        <v>0.11770283082757686</v>
      </c>
      <c r="L45" s="29">
        <f>L42/L$16</f>
        <v>0.15651338952309826</v>
      </c>
      <c r="O45" s="123"/>
      <c r="P45" s="123"/>
      <c r="Q45" s="123"/>
      <c r="R45" s="123"/>
      <c r="S45" s="123"/>
      <c r="T45" s="123"/>
      <c r="U45" s="123"/>
    </row>
    <row r="46" spans="2:21">
      <c r="B46" s="42"/>
      <c r="C46" s="1"/>
      <c r="D46" s="152" t="s">
        <v>10</v>
      </c>
      <c r="E46" s="9"/>
      <c r="F46" s="33" t="s">
        <v>27</v>
      </c>
      <c r="G46" s="23">
        <f>G22-G34</f>
        <v>6</v>
      </c>
      <c r="H46" s="36">
        <f>H22-H34</f>
        <v>57</v>
      </c>
      <c r="I46" s="19"/>
      <c r="J46" s="33">
        <f>J22-J34</f>
        <v>8</v>
      </c>
      <c r="K46" s="23">
        <f>K22-K34</f>
        <v>24</v>
      </c>
      <c r="L46" s="36">
        <v>143</v>
      </c>
      <c r="N46" s="123"/>
      <c r="O46" s="123"/>
      <c r="P46" s="123"/>
      <c r="Q46" s="123"/>
      <c r="R46" s="123"/>
      <c r="S46" s="123"/>
      <c r="T46" s="123"/>
      <c r="U46" s="123"/>
    </row>
    <row r="47" spans="2:21">
      <c r="B47" s="42"/>
      <c r="C47" s="1"/>
      <c r="D47" s="153" t="s">
        <v>11</v>
      </c>
      <c r="E47" s="9"/>
      <c r="F47" s="22" t="s">
        <v>27</v>
      </c>
      <c r="G47" s="21" t="s">
        <v>27</v>
      </c>
      <c r="H47" s="29">
        <f>H46/G46-1</f>
        <v>8.5</v>
      </c>
      <c r="I47" s="19"/>
      <c r="J47" s="22" t="s">
        <v>27</v>
      </c>
      <c r="K47" s="21">
        <f>K46/J46-1</f>
        <v>2</v>
      </c>
      <c r="L47" s="29">
        <f>L46/K46-1</f>
        <v>4.958333333333333</v>
      </c>
      <c r="O47" s="123"/>
      <c r="P47" s="123"/>
      <c r="Q47" s="123"/>
      <c r="R47" s="124"/>
      <c r="S47" s="124"/>
      <c r="T47" s="123"/>
      <c r="U47" s="123"/>
    </row>
    <row r="48" spans="2:21">
      <c r="B48" s="42"/>
      <c r="C48" s="1"/>
      <c r="D48" s="153" t="s">
        <v>12</v>
      </c>
      <c r="E48" s="9"/>
      <c r="F48" s="22" t="s">
        <v>27</v>
      </c>
      <c r="G48" s="21" t="s">
        <v>27</v>
      </c>
      <c r="H48" s="29">
        <v>8.33</v>
      </c>
      <c r="I48" s="19"/>
      <c r="J48" s="22" t="s">
        <v>27</v>
      </c>
      <c r="K48" s="21">
        <v>1.5</v>
      </c>
      <c r="L48" s="29">
        <v>4.75</v>
      </c>
      <c r="O48" s="123"/>
      <c r="P48" s="123"/>
      <c r="Q48" s="124"/>
      <c r="R48" s="124"/>
      <c r="S48" s="124"/>
      <c r="T48" s="123"/>
      <c r="U48" s="123"/>
    </row>
    <row r="49" spans="2:21" ht="15">
      <c r="B49" s="42"/>
      <c r="C49" s="1"/>
      <c r="D49" s="152" t="s">
        <v>71</v>
      </c>
      <c r="E49" s="9"/>
      <c r="F49" s="33" t="s">
        <v>27</v>
      </c>
      <c r="G49" s="23">
        <f>G25-G37</f>
        <v>-94</v>
      </c>
      <c r="H49" s="36">
        <f>H25-H37</f>
        <v>-104</v>
      </c>
      <c r="I49" s="19"/>
      <c r="J49" s="33">
        <f>J25-J37</f>
        <v>-44</v>
      </c>
      <c r="K49" s="23">
        <f>K25-K37</f>
        <v>-193</v>
      </c>
      <c r="L49" s="36">
        <v>-173</v>
      </c>
      <c r="N49" s="123"/>
      <c r="O49" s="123"/>
      <c r="P49" s="123"/>
      <c r="Q49" s="123"/>
      <c r="R49" s="123"/>
      <c r="S49" s="123"/>
      <c r="T49" s="123"/>
      <c r="U49" s="123"/>
    </row>
    <row r="50" spans="2:21">
      <c r="B50" s="42"/>
      <c r="C50" s="1"/>
      <c r="D50" s="153" t="s">
        <v>16</v>
      </c>
      <c r="E50" s="9"/>
      <c r="F50" s="22" t="s">
        <v>27</v>
      </c>
      <c r="G50" s="21">
        <f>G49/G46</f>
        <v>-15.666666666666666</v>
      </c>
      <c r="H50" s="29">
        <f>H49/H46</f>
        <v>-1.8245614035087718</v>
      </c>
      <c r="I50" s="19"/>
      <c r="J50" s="22">
        <f>J49/J46</f>
        <v>-5.5</v>
      </c>
      <c r="K50" s="21">
        <f>K49/K46</f>
        <v>-8.0416666666666661</v>
      </c>
      <c r="L50" s="29">
        <f>L49/L46</f>
        <v>-1.2097902097902098</v>
      </c>
      <c r="O50" s="123"/>
      <c r="P50" s="124"/>
      <c r="Q50" s="124"/>
      <c r="R50" s="124"/>
      <c r="S50" s="124"/>
      <c r="T50" s="123"/>
      <c r="U50" s="123"/>
    </row>
    <row r="51" spans="2:21">
      <c r="B51" s="42"/>
      <c r="C51" s="1"/>
      <c r="D51" s="153"/>
      <c r="E51" s="9"/>
      <c r="F51" s="22"/>
      <c r="G51" s="21"/>
      <c r="H51" s="29"/>
      <c r="I51" s="19"/>
      <c r="J51" s="22"/>
      <c r="K51" s="21"/>
      <c r="L51" s="29"/>
      <c r="O51" s="123"/>
      <c r="P51" s="123"/>
      <c r="Q51" s="123"/>
      <c r="R51" s="123"/>
      <c r="S51" s="123"/>
      <c r="T51" s="123"/>
      <c r="U51" s="123"/>
    </row>
    <row r="52" spans="2:21">
      <c r="B52" s="42"/>
      <c r="C52" s="37" t="s">
        <v>24</v>
      </c>
      <c r="D52" s="151" t="s">
        <v>72</v>
      </c>
      <c r="E52" s="14"/>
      <c r="F52" s="17"/>
      <c r="G52" s="15"/>
      <c r="H52" s="18"/>
      <c r="I52" s="16"/>
      <c r="J52" s="17"/>
      <c r="K52" s="15"/>
      <c r="L52" s="18"/>
      <c r="O52" s="123"/>
      <c r="P52" s="123"/>
      <c r="Q52" s="123"/>
      <c r="R52" s="123"/>
      <c r="S52" s="123"/>
      <c r="T52" s="123"/>
      <c r="U52" s="123"/>
    </row>
    <row r="53" spans="2:21" ht="15">
      <c r="B53" s="42"/>
      <c r="C53" s="1"/>
      <c r="D53" s="152" t="s">
        <v>73</v>
      </c>
      <c r="E53" s="9"/>
      <c r="F53" s="33">
        <v>9055.2999999999993</v>
      </c>
      <c r="G53" s="23">
        <v>17344</v>
      </c>
      <c r="H53" s="36">
        <v>21811</v>
      </c>
      <c r="I53" s="19"/>
      <c r="J53" s="33">
        <v>21806</v>
      </c>
      <c r="K53" s="23">
        <v>37975</v>
      </c>
      <c r="L53" s="36">
        <v>44615</v>
      </c>
      <c r="O53" s="123"/>
      <c r="P53" s="123"/>
      <c r="Q53" s="123"/>
      <c r="R53" s="123"/>
      <c r="S53" s="123"/>
      <c r="T53" s="123"/>
      <c r="U53" s="123"/>
    </row>
    <row r="54" spans="2:21">
      <c r="B54" s="42"/>
      <c r="C54" s="1"/>
      <c r="D54" s="153" t="s">
        <v>74</v>
      </c>
      <c r="E54" s="9"/>
      <c r="F54" s="22">
        <v>0.64200000000000002</v>
      </c>
      <c r="G54" s="21">
        <f>G53/F53-1</f>
        <v>0.91534239616578161</v>
      </c>
      <c r="H54" s="29">
        <f>H53/G53-1</f>
        <v>0.25755304428044279</v>
      </c>
      <c r="I54" s="19"/>
      <c r="J54" s="22">
        <v>0.72</v>
      </c>
      <c r="K54" s="21">
        <f>K53/J53-1</f>
        <v>0.74149316701825185</v>
      </c>
      <c r="L54" s="29">
        <f>L53/K53-1</f>
        <v>0.17485187623436471</v>
      </c>
      <c r="O54" s="123"/>
      <c r="P54" s="123"/>
      <c r="Q54" s="123"/>
      <c r="R54" s="123"/>
      <c r="S54" s="123"/>
      <c r="T54" s="123"/>
      <c r="U54" s="123"/>
    </row>
    <row r="55" spans="2:21">
      <c r="B55" s="42"/>
      <c r="C55" s="1"/>
      <c r="D55" s="152" t="s">
        <v>75</v>
      </c>
      <c r="E55" s="9"/>
      <c r="F55" s="33">
        <v>234</v>
      </c>
      <c r="G55" s="23">
        <v>703</v>
      </c>
      <c r="H55" s="36">
        <v>1049</v>
      </c>
      <c r="I55" s="19"/>
      <c r="J55" s="33">
        <v>615</v>
      </c>
      <c r="K55" s="23">
        <v>1755</v>
      </c>
      <c r="L55" s="36">
        <v>2429</v>
      </c>
      <c r="O55" s="123"/>
      <c r="P55" s="123"/>
      <c r="Q55" s="123"/>
      <c r="R55" s="123"/>
      <c r="S55" s="123"/>
      <c r="T55" s="123"/>
      <c r="U55" s="123"/>
    </row>
    <row r="56" spans="2:21">
      <c r="B56" s="42"/>
      <c r="C56" s="1"/>
      <c r="D56" s="153" t="s">
        <v>11</v>
      </c>
      <c r="E56" s="9"/>
      <c r="F56" s="22">
        <v>0.86</v>
      </c>
      <c r="G56" s="21">
        <f>G55/F55-1</f>
        <v>2.0042735042735043</v>
      </c>
      <c r="H56" s="29">
        <f>H55/G55-1</f>
        <v>0.49217638691322896</v>
      </c>
      <c r="I56" s="19"/>
      <c r="J56" s="22">
        <v>1.02</v>
      </c>
      <c r="K56" s="21">
        <f>K55/J55-1</f>
        <v>1.8536585365853657</v>
      </c>
      <c r="L56" s="29">
        <f>L55/K55-1</f>
        <v>0.38404558404558409</v>
      </c>
      <c r="O56" s="123"/>
      <c r="P56" s="123"/>
      <c r="Q56" s="123"/>
      <c r="R56" s="123"/>
      <c r="S56" s="123"/>
      <c r="T56" s="123"/>
      <c r="U56" s="123"/>
    </row>
    <row r="57" spans="2:21">
      <c r="B57" s="42"/>
      <c r="C57" s="1"/>
      <c r="D57" s="153" t="s">
        <v>12</v>
      </c>
      <c r="E57" s="9"/>
      <c r="F57" s="22">
        <v>0.87</v>
      </c>
      <c r="G57" s="21">
        <v>1.57</v>
      </c>
      <c r="H57" s="29">
        <v>0.53911806543385488</v>
      </c>
      <c r="I57" s="19"/>
      <c r="J57" s="22">
        <v>0.99</v>
      </c>
      <c r="K57" s="21">
        <v>1.37</v>
      </c>
      <c r="L57" s="29">
        <v>0.46</v>
      </c>
      <c r="O57" s="123"/>
      <c r="P57" s="123"/>
      <c r="Q57" s="123"/>
      <c r="R57" s="123"/>
      <c r="S57" s="123"/>
      <c r="T57" s="123"/>
      <c r="U57" s="123"/>
    </row>
    <row r="58" spans="2:21">
      <c r="B58" s="42"/>
      <c r="C58" s="1"/>
      <c r="D58" s="152" t="s">
        <v>76</v>
      </c>
      <c r="E58" s="9"/>
      <c r="F58" s="33">
        <v>-100</v>
      </c>
      <c r="G58" s="23">
        <v>-160</v>
      </c>
      <c r="H58" s="36">
        <v>-152</v>
      </c>
      <c r="I58" s="19"/>
      <c r="J58" s="33">
        <v>-195</v>
      </c>
      <c r="K58" s="23">
        <v>-343</v>
      </c>
      <c r="L58" s="36">
        <v>-267</v>
      </c>
      <c r="O58" s="123"/>
      <c r="P58" s="123"/>
      <c r="Q58" s="123"/>
      <c r="R58" s="123"/>
      <c r="S58" s="123"/>
      <c r="T58" s="123"/>
      <c r="U58" s="123"/>
    </row>
    <row r="59" spans="2:21">
      <c r="B59" s="42"/>
      <c r="C59" s="1"/>
      <c r="D59" s="153" t="s">
        <v>16</v>
      </c>
      <c r="E59" s="9"/>
      <c r="F59" s="22">
        <f>F58/F55</f>
        <v>-0.42735042735042733</v>
      </c>
      <c r="G59" s="21">
        <f>G58/G55</f>
        <v>-0.22759601706970128</v>
      </c>
      <c r="H59" s="29">
        <f>H58/H55</f>
        <v>-0.14489990467111535</v>
      </c>
      <c r="I59" s="19"/>
      <c r="J59" s="22">
        <f>J58/J55</f>
        <v>-0.31707317073170732</v>
      </c>
      <c r="K59" s="21">
        <f>K58/K55</f>
        <v>-0.19544159544159545</v>
      </c>
      <c r="L59" s="29">
        <f>L58/L55</f>
        <v>-0.10992177850967476</v>
      </c>
      <c r="O59" s="123"/>
      <c r="P59" s="123"/>
      <c r="Q59" s="123"/>
      <c r="R59" s="123"/>
      <c r="S59" s="123"/>
      <c r="T59" s="123"/>
      <c r="U59" s="123"/>
    </row>
    <row r="60" spans="2:21">
      <c r="B60" s="42"/>
      <c r="C60" s="1"/>
      <c r="D60" s="151" t="s">
        <v>77</v>
      </c>
      <c r="E60" s="14"/>
      <c r="F60" s="17"/>
      <c r="G60" s="15"/>
      <c r="H60" s="18"/>
      <c r="I60" s="16"/>
      <c r="J60" s="17"/>
      <c r="K60" s="15"/>
      <c r="L60" s="18"/>
      <c r="O60" s="123"/>
      <c r="P60" s="123"/>
      <c r="Q60" s="123"/>
      <c r="R60" s="123"/>
      <c r="S60" s="123"/>
      <c r="T60" s="123"/>
      <c r="U60" s="123"/>
    </row>
    <row r="61" spans="2:21" ht="15">
      <c r="B61" s="42"/>
      <c r="C61" s="1"/>
      <c r="D61" s="152" t="s">
        <v>73</v>
      </c>
      <c r="E61" s="9"/>
      <c r="F61" s="33" t="s">
        <v>27</v>
      </c>
      <c r="G61" s="23">
        <v>457</v>
      </c>
      <c r="H61" s="36">
        <v>883</v>
      </c>
      <c r="I61" s="19"/>
      <c r="J61" s="33">
        <v>370.7</v>
      </c>
      <c r="K61" s="23">
        <v>1135</v>
      </c>
      <c r="L61" s="36">
        <v>1900</v>
      </c>
      <c r="O61" s="123"/>
      <c r="P61" s="123"/>
      <c r="Q61" s="123"/>
      <c r="R61" s="123"/>
      <c r="S61" s="123"/>
      <c r="T61" s="123"/>
      <c r="U61" s="123"/>
    </row>
    <row r="62" spans="2:21">
      <c r="B62" s="42"/>
      <c r="C62" s="1"/>
      <c r="D62" s="153" t="s">
        <v>74</v>
      </c>
      <c r="E62" s="9"/>
      <c r="F62" s="22" t="s">
        <v>27</v>
      </c>
      <c r="G62" s="21" t="s">
        <v>27</v>
      </c>
      <c r="H62" s="29">
        <f>H61/G61-1</f>
        <v>0.93216630196936534</v>
      </c>
      <c r="I62" s="19"/>
      <c r="J62" s="22" t="s">
        <v>27</v>
      </c>
      <c r="K62" s="21">
        <f>K61/J61-1</f>
        <v>2.0617750202319938</v>
      </c>
      <c r="L62" s="29">
        <f>L61/K61-1</f>
        <v>0.67400881057268713</v>
      </c>
      <c r="O62" s="123"/>
      <c r="P62" s="123"/>
      <c r="Q62" s="123"/>
      <c r="R62" s="123"/>
      <c r="S62" s="123"/>
      <c r="T62" s="123"/>
      <c r="U62" s="123"/>
    </row>
    <row r="63" spans="2:21">
      <c r="B63" s="42"/>
      <c r="C63" s="1"/>
      <c r="D63" s="153"/>
      <c r="E63" s="20" t="s">
        <v>69</v>
      </c>
      <c r="F63" s="22" t="s">
        <v>27</v>
      </c>
      <c r="G63" s="21">
        <f>G61/G$53</f>
        <v>2.6349169741697417E-2</v>
      </c>
      <c r="H63" s="29">
        <f>H61/H$53</f>
        <v>4.0484159369125673E-2</v>
      </c>
      <c r="I63" s="19"/>
      <c r="J63" s="22">
        <f>J61/J$53</f>
        <v>1.6999908282124186E-2</v>
      </c>
      <c r="K63" s="21">
        <f>K61/K$53</f>
        <v>2.9888084265964451E-2</v>
      </c>
      <c r="L63" s="29">
        <f>L61/L$53</f>
        <v>4.2586574022189849E-2</v>
      </c>
      <c r="O63" s="123"/>
      <c r="P63" s="123"/>
      <c r="Q63" s="123"/>
      <c r="R63" s="123"/>
      <c r="S63" s="123"/>
      <c r="T63" s="123"/>
      <c r="U63" s="123"/>
    </row>
    <row r="64" spans="2:21">
      <c r="B64" s="42"/>
      <c r="C64" s="37" t="s">
        <v>24</v>
      </c>
      <c r="D64" s="151" t="s">
        <v>78</v>
      </c>
      <c r="E64" s="14"/>
      <c r="F64" s="17"/>
      <c r="G64" s="15"/>
      <c r="H64" s="18"/>
      <c r="I64" s="16"/>
      <c r="J64" s="17"/>
      <c r="K64" s="15"/>
      <c r="L64" s="18"/>
      <c r="O64" s="123"/>
      <c r="P64" s="123"/>
      <c r="Q64" s="123"/>
      <c r="R64" s="123"/>
      <c r="S64" s="123"/>
      <c r="T64" s="123"/>
      <c r="U64" s="123"/>
    </row>
    <row r="65" spans="2:21" ht="15">
      <c r="B65" s="42"/>
      <c r="C65" s="1"/>
      <c r="D65" s="158" t="s">
        <v>79</v>
      </c>
      <c r="E65" s="9"/>
      <c r="F65" s="22">
        <v>-0.21419405322195872</v>
      </c>
      <c r="G65" s="21">
        <v>0.30803577513587954</v>
      </c>
      <c r="H65" s="29">
        <v>0.52</v>
      </c>
      <c r="I65" s="16"/>
      <c r="J65" s="22">
        <v>-0.32536628505699294</v>
      </c>
      <c r="K65" s="21">
        <v>0.55233556150630481</v>
      </c>
      <c r="L65" s="29">
        <v>0.3</v>
      </c>
      <c r="O65" s="123"/>
      <c r="P65" s="123"/>
      <c r="Q65" s="123"/>
      <c r="R65" s="123"/>
      <c r="S65" s="123"/>
      <c r="T65" s="123"/>
      <c r="U65" s="123"/>
    </row>
    <row r="66" spans="2:21" ht="15">
      <c r="B66" s="42"/>
      <c r="C66" s="1"/>
      <c r="D66" s="158" t="s">
        <v>80</v>
      </c>
      <c r="E66" s="9"/>
      <c r="F66" s="22">
        <v>-0.23</v>
      </c>
      <c r="G66" s="21">
        <v>0.62</v>
      </c>
      <c r="H66" s="29">
        <v>0.61</v>
      </c>
      <c r="I66" s="16"/>
      <c r="J66" s="22">
        <v>-0.25</v>
      </c>
      <c r="K66" s="21">
        <v>0.75</v>
      </c>
      <c r="L66" s="29">
        <v>0.46</v>
      </c>
      <c r="O66" s="123"/>
      <c r="P66" s="123"/>
      <c r="Q66" s="123"/>
      <c r="R66" s="123"/>
      <c r="S66" s="123"/>
      <c r="T66" s="123"/>
      <c r="U66" s="123"/>
    </row>
    <row r="67" spans="2:21" ht="15">
      <c r="B67" s="42"/>
      <c r="C67" s="1"/>
      <c r="D67" s="158" t="s">
        <v>81</v>
      </c>
      <c r="E67" s="9"/>
      <c r="F67" s="22">
        <v>-0.20350094725231305</v>
      </c>
      <c r="G67" s="21">
        <v>0.62776460204473339</v>
      </c>
      <c r="H67" s="29">
        <v>0.73</v>
      </c>
      <c r="I67" s="16"/>
      <c r="J67" s="22">
        <v>-0.22429771159685963</v>
      </c>
      <c r="K67" s="21">
        <v>0.75594375392492896</v>
      </c>
      <c r="L67" s="29">
        <v>0.57999999999999996</v>
      </c>
      <c r="O67" s="123"/>
      <c r="P67" s="123"/>
      <c r="Q67" s="123"/>
      <c r="R67" s="123"/>
      <c r="S67" s="123"/>
      <c r="T67" s="123"/>
      <c r="U67" s="123"/>
    </row>
    <row r="68" spans="2:21">
      <c r="B68" s="42"/>
      <c r="C68" s="1"/>
      <c r="D68" s="152" t="s">
        <v>82</v>
      </c>
      <c r="E68" s="9"/>
      <c r="F68" s="33">
        <v>148824</v>
      </c>
      <c r="G68" s="23">
        <v>156189</v>
      </c>
      <c r="H68" s="36">
        <v>262600</v>
      </c>
      <c r="I68" s="16"/>
      <c r="J68" s="33">
        <v>132503</v>
      </c>
      <c r="K68" s="23">
        <v>196571</v>
      </c>
      <c r="L68" s="36">
        <v>272002</v>
      </c>
      <c r="O68" s="123"/>
      <c r="P68" s="123"/>
      <c r="Q68" s="123"/>
      <c r="R68" s="123"/>
      <c r="S68" s="123"/>
      <c r="T68" s="123"/>
      <c r="U68" s="123"/>
    </row>
    <row r="69" spans="2:21">
      <c r="B69" s="42"/>
      <c r="C69" s="1"/>
      <c r="D69" s="152" t="s">
        <v>83</v>
      </c>
      <c r="E69" s="9"/>
      <c r="F69" s="33">
        <v>89460</v>
      </c>
      <c r="G69" s="23">
        <v>192408</v>
      </c>
      <c r="H69" s="36">
        <v>298843</v>
      </c>
      <c r="I69" s="16"/>
      <c r="J69" s="33">
        <v>158010</v>
      </c>
      <c r="K69" s="23">
        <v>291078</v>
      </c>
      <c r="L69" s="36">
        <v>373987</v>
      </c>
      <c r="O69" s="123"/>
      <c r="P69" s="123"/>
      <c r="Q69" s="123"/>
      <c r="R69" s="123"/>
      <c r="S69" s="123"/>
      <c r="T69" s="123"/>
      <c r="U69" s="123"/>
    </row>
    <row r="70" spans="2:21">
      <c r="B70" s="42"/>
      <c r="C70" s="1"/>
      <c r="D70" s="152" t="s">
        <v>84</v>
      </c>
      <c r="E70" s="9"/>
      <c r="F70" s="33">
        <v>498</v>
      </c>
      <c r="G70" s="23">
        <v>482</v>
      </c>
      <c r="H70" s="36">
        <v>562</v>
      </c>
      <c r="I70" s="16"/>
      <c r="J70" s="33">
        <v>484</v>
      </c>
      <c r="K70" s="23">
        <v>549</v>
      </c>
      <c r="L70" s="36">
        <v>578</v>
      </c>
      <c r="O70" s="123"/>
      <c r="P70" s="123"/>
      <c r="Q70" s="123"/>
      <c r="R70" s="123"/>
      <c r="S70" s="123"/>
      <c r="T70" s="123"/>
      <c r="U70" s="123"/>
    </row>
    <row r="71" spans="2:21">
      <c r="B71" s="42"/>
      <c r="C71" s="1"/>
      <c r="D71" s="152" t="s">
        <v>85</v>
      </c>
      <c r="E71" s="9"/>
      <c r="F71" s="33">
        <v>54</v>
      </c>
      <c r="G71" s="23">
        <v>87</v>
      </c>
      <c r="H71" s="36">
        <v>150</v>
      </c>
      <c r="I71" s="16"/>
      <c r="J71" s="33">
        <v>135</v>
      </c>
      <c r="K71" s="23">
        <v>212</v>
      </c>
      <c r="L71" s="36">
        <v>297</v>
      </c>
      <c r="O71" s="123"/>
      <c r="P71" s="123"/>
      <c r="Q71" s="123"/>
      <c r="R71" s="123"/>
      <c r="S71" s="123"/>
      <c r="T71" s="123"/>
      <c r="U71" s="123"/>
    </row>
    <row r="72" spans="2:21">
      <c r="B72" s="42"/>
      <c r="C72" s="1"/>
      <c r="D72" s="153" t="s">
        <v>11</v>
      </c>
      <c r="E72" s="9"/>
      <c r="F72" s="22">
        <v>0.13</v>
      </c>
      <c r="G72" s="21">
        <f>G71/F71-1</f>
        <v>0.61111111111111116</v>
      </c>
      <c r="H72" s="29">
        <f>H71/G71-1</f>
        <v>0.72413793103448265</v>
      </c>
      <c r="I72" s="16"/>
      <c r="J72" s="22">
        <v>2.2700000000000001E-2</v>
      </c>
      <c r="K72" s="21">
        <f>K71/J71-1</f>
        <v>0.57037037037037042</v>
      </c>
      <c r="L72" s="29">
        <f>L71/K71-1</f>
        <v>0.40094339622641506</v>
      </c>
      <c r="O72" s="123"/>
      <c r="P72" s="123"/>
      <c r="Q72" s="123"/>
      <c r="R72" s="124"/>
      <c r="S72" s="124"/>
      <c r="T72" s="123"/>
      <c r="U72" s="123"/>
    </row>
    <row r="73" spans="2:21">
      <c r="B73" s="42"/>
      <c r="C73" s="1"/>
      <c r="D73" s="153" t="s">
        <v>12</v>
      </c>
      <c r="E73" s="9"/>
      <c r="F73" s="22">
        <v>0.17</v>
      </c>
      <c r="G73" s="21">
        <v>0.62</v>
      </c>
      <c r="H73" s="29">
        <v>1.1756756756756757</v>
      </c>
      <c r="I73" s="19"/>
      <c r="J73" s="22">
        <v>0.03</v>
      </c>
      <c r="K73" s="21">
        <v>0.68</v>
      </c>
      <c r="L73" s="29">
        <v>0.73</v>
      </c>
      <c r="O73" s="123"/>
      <c r="P73" s="123"/>
      <c r="Q73" s="124"/>
      <c r="R73" s="124"/>
      <c r="S73" s="124"/>
      <c r="T73" s="123"/>
      <c r="U73" s="123"/>
    </row>
    <row r="74" spans="2:21">
      <c r="B74" s="42"/>
      <c r="C74" s="1"/>
      <c r="D74" s="152" t="s">
        <v>86</v>
      </c>
      <c r="E74" s="9"/>
      <c r="F74" s="33" t="s">
        <v>27</v>
      </c>
      <c r="G74" s="23">
        <v>-34</v>
      </c>
      <c r="H74" s="36">
        <v>-105</v>
      </c>
      <c r="I74" s="19"/>
      <c r="J74" s="33">
        <v>-88</v>
      </c>
      <c r="K74" s="23">
        <v>-100</v>
      </c>
      <c r="L74" s="36">
        <v>-180</v>
      </c>
      <c r="O74" s="123"/>
      <c r="P74" s="123"/>
      <c r="Q74" s="123"/>
      <c r="R74" s="123"/>
      <c r="S74" s="123"/>
      <c r="T74" s="123"/>
      <c r="U74" s="123"/>
    </row>
    <row r="75" spans="2:21">
      <c r="B75" s="42"/>
      <c r="C75" s="1"/>
      <c r="D75" s="153" t="s">
        <v>16</v>
      </c>
      <c r="E75" s="9"/>
      <c r="F75" s="22" t="s">
        <v>27</v>
      </c>
      <c r="G75" s="21">
        <f>G74/G71</f>
        <v>-0.39080459770114945</v>
      </c>
      <c r="H75" s="29">
        <f>H74/H71</f>
        <v>-0.7</v>
      </c>
      <c r="I75" s="19"/>
      <c r="J75" s="22">
        <f>J74/J71</f>
        <v>-0.6518518518518519</v>
      </c>
      <c r="K75" s="21">
        <f>K74/K71</f>
        <v>-0.47169811320754718</v>
      </c>
      <c r="L75" s="29">
        <f>L74/L71</f>
        <v>-0.60606060606060608</v>
      </c>
      <c r="O75" s="123"/>
      <c r="P75" s="124"/>
      <c r="Q75" s="124"/>
      <c r="R75" s="124"/>
      <c r="S75" s="124"/>
      <c r="T75" s="123"/>
      <c r="U75" s="123"/>
    </row>
    <row r="76" spans="2:21">
      <c r="B76" s="42"/>
      <c r="C76" s="1"/>
      <c r="D76" s="153"/>
      <c r="E76" s="9"/>
      <c r="F76" s="22"/>
      <c r="G76" s="21"/>
      <c r="H76" s="29"/>
      <c r="I76" s="19"/>
      <c r="J76" s="22"/>
      <c r="K76" s="21"/>
      <c r="L76" s="29"/>
      <c r="O76" s="123"/>
      <c r="P76" s="123"/>
      <c r="Q76" s="123"/>
      <c r="R76" s="123"/>
      <c r="S76" s="123"/>
      <c r="T76" s="123"/>
      <c r="U76" s="123"/>
    </row>
    <row r="77" spans="2:21" ht="15">
      <c r="B77" s="42"/>
      <c r="C77" s="37" t="s">
        <v>87</v>
      </c>
      <c r="D77" s="154" t="s">
        <v>57</v>
      </c>
      <c r="E77" s="154"/>
      <c r="F77" s="159"/>
      <c r="G77" s="156"/>
      <c r="H77" s="157"/>
      <c r="I77" s="16"/>
      <c r="J77" s="159"/>
      <c r="K77" s="156"/>
      <c r="L77" s="157"/>
      <c r="O77" s="123"/>
      <c r="P77" s="123"/>
      <c r="Q77" s="123"/>
      <c r="R77" s="123"/>
      <c r="S77" s="123"/>
      <c r="T77" s="123"/>
      <c r="U77" s="123"/>
    </row>
    <row r="78" spans="2:21" ht="15">
      <c r="B78" s="42"/>
      <c r="C78" s="1"/>
      <c r="D78" s="9" t="s">
        <v>63</v>
      </c>
      <c r="E78" s="9"/>
      <c r="F78" s="33" t="s">
        <v>27</v>
      </c>
      <c r="G78" s="23">
        <v>23784</v>
      </c>
      <c r="H78" s="36">
        <v>27108</v>
      </c>
      <c r="I78" s="19"/>
      <c r="J78" s="33">
        <v>31846.120082047157</v>
      </c>
      <c r="K78" s="23">
        <v>50964.974735478681</v>
      </c>
      <c r="L78" s="36">
        <v>60060</v>
      </c>
      <c r="O78" s="123"/>
      <c r="P78" s="123"/>
      <c r="Q78" s="123"/>
      <c r="R78" s="123"/>
      <c r="S78" s="123"/>
      <c r="T78" s="123"/>
      <c r="U78" s="123"/>
    </row>
    <row r="79" spans="2:21">
      <c r="B79" s="42"/>
      <c r="C79" s="1"/>
      <c r="D79" s="20" t="s">
        <v>11</v>
      </c>
      <c r="E79" s="9"/>
      <c r="F79" s="22">
        <v>0.51</v>
      </c>
      <c r="G79" s="21">
        <v>0.8</v>
      </c>
      <c r="H79" s="29">
        <f>H78/G78-1</f>
        <v>0.13975782038345108</v>
      </c>
      <c r="I79" s="19"/>
      <c r="J79" s="22">
        <v>0.64</v>
      </c>
      <c r="K79" s="21">
        <f>K78/J78-1</f>
        <v>0.60035114494872288</v>
      </c>
      <c r="L79" s="29">
        <f>L78/K78-1</f>
        <v>0.17845638718996404</v>
      </c>
      <c r="O79" s="123"/>
      <c r="P79" s="123"/>
      <c r="Q79" s="123"/>
      <c r="R79" s="123"/>
      <c r="S79" s="123"/>
      <c r="T79" s="123"/>
      <c r="U79" s="123"/>
    </row>
    <row r="80" spans="2:21">
      <c r="B80" s="42"/>
      <c r="C80" s="1"/>
      <c r="D80" s="20" t="s">
        <v>12</v>
      </c>
      <c r="E80" s="9"/>
      <c r="F80" s="22">
        <v>0.69</v>
      </c>
      <c r="G80" s="21">
        <v>0.73</v>
      </c>
      <c r="H80" s="29">
        <v>0.26</v>
      </c>
      <c r="I80" s="19"/>
      <c r="J80" s="22">
        <v>0.7</v>
      </c>
      <c r="K80" s="21">
        <v>0.59</v>
      </c>
      <c r="L80" s="29">
        <v>0.27</v>
      </c>
      <c r="O80" s="123"/>
      <c r="P80" s="123"/>
      <c r="Q80" s="123"/>
      <c r="R80" s="123"/>
      <c r="S80" s="123"/>
      <c r="T80" s="123"/>
      <c r="U80" s="123"/>
    </row>
    <row r="81" spans="2:21">
      <c r="B81" s="42"/>
      <c r="C81" s="1"/>
      <c r="D81" s="9" t="s">
        <v>10</v>
      </c>
      <c r="E81" s="9"/>
      <c r="F81" s="33">
        <v>610</v>
      </c>
      <c r="G81" s="23">
        <v>1261</v>
      </c>
      <c r="H81" s="36">
        <v>1911</v>
      </c>
      <c r="I81" s="19"/>
      <c r="J81" s="33">
        <v>1486</v>
      </c>
      <c r="K81" s="23">
        <v>2992</v>
      </c>
      <c r="L81" s="36">
        <v>4203</v>
      </c>
      <c r="O81" s="123"/>
      <c r="P81" s="123"/>
      <c r="Q81" s="123"/>
      <c r="R81" s="123"/>
      <c r="S81" s="123"/>
      <c r="T81" s="123"/>
      <c r="U81" s="123"/>
    </row>
    <row r="82" spans="2:21">
      <c r="B82" s="42"/>
      <c r="C82" s="1"/>
      <c r="D82" s="20" t="s">
        <v>11</v>
      </c>
      <c r="E82" s="9"/>
      <c r="F82" s="22">
        <v>0.99</v>
      </c>
      <c r="G82" s="21">
        <f>G81/F81-1</f>
        <v>1.0672131147540984</v>
      </c>
      <c r="H82" s="29">
        <f>H81/G81-1</f>
        <v>0.51546391752577314</v>
      </c>
      <c r="I82" s="19"/>
      <c r="J82" s="22">
        <v>0.98</v>
      </c>
      <c r="K82" s="21">
        <f>K81/J81-1</f>
        <v>1.0134589502018843</v>
      </c>
      <c r="L82" s="29">
        <f>L81/K81-1</f>
        <v>0.40474598930481287</v>
      </c>
      <c r="O82" s="123"/>
      <c r="P82" s="123"/>
      <c r="Q82" s="123"/>
      <c r="R82" s="123"/>
      <c r="S82" s="123"/>
      <c r="T82" s="123"/>
      <c r="U82" s="123"/>
    </row>
    <row r="83" spans="2:21">
      <c r="B83" s="42"/>
      <c r="C83" s="1"/>
      <c r="D83" s="20" t="s">
        <v>12</v>
      </c>
      <c r="E83" s="9"/>
      <c r="F83" s="22">
        <v>1.41</v>
      </c>
      <c r="G83" s="21">
        <v>0.86</v>
      </c>
      <c r="H83" s="29">
        <v>0.52083333333333337</v>
      </c>
      <c r="I83" s="19"/>
      <c r="J83" s="22">
        <v>1.27</v>
      </c>
      <c r="K83" s="21">
        <v>0.77</v>
      </c>
      <c r="L83" s="29">
        <v>0.44</v>
      </c>
      <c r="O83" s="123"/>
      <c r="P83" s="123"/>
      <c r="Q83" s="123"/>
      <c r="R83" s="123"/>
      <c r="S83" s="123"/>
      <c r="T83" s="123"/>
      <c r="U83" s="123"/>
    </row>
    <row r="84" spans="2:21">
      <c r="B84" s="42"/>
      <c r="C84" s="1"/>
      <c r="D84" s="9" t="s">
        <v>15</v>
      </c>
      <c r="E84" s="9"/>
      <c r="F84" s="33">
        <v>-189</v>
      </c>
      <c r="G84" s="23">
        <v>-312</v>
      </c>
      <c r="H84" s="36">
        <v>-381</v>
      </c>
      <c r="I84" s="19"/>
      <c r="J84" s="33">
        <v>-355</v>
      </c>
      <c r="K84" s="23">
        <v>-724</v>
      </c>
      <c r="L84" s="36">
        <v>-649</v>
      </c>
      <c r="O84" s="123"/>
      <c r="P84" s="123"/>
      <c r="Q84" s="123"/>
      <c r="R84" s="123"/>
      <c r="S84" s="123"/>
      <c r="T84" s="123"/>
      <c r="U84" s="123"/>
    </row>
    <row r="85" spans="2:21">
      <c r="B85" s="42"/>
      <c r="C85" s="1"/>
      <c r="D85" s="20" t="s">
        <v>16</v>
      </c>
      <c r="E85" s="9"/>
      <c r="F85" s="22">
        <f>F84/F81</f>
        <v>-0.30983606557377047</v>
      </c>
      <c r="G85" s="21">
        <f>G84/G81</f>
        <v>-0.24742268041237114</v>
      </c>
      <c r="H85" s="29">
        <f>H84/H81</f>
        <v>-0.19937205651491366</v>
      </c>
      <c r="I85" s="19"/>
      <c r="J85" s="22">
        <f>J84/J81</f>
        <v>-0.2388963660834455</v>
      </c>
      <c r="K85" s="21">
        <f>K84/K81</f>
        <v>-0.24197860962566844</v>
      </c>
      <c r="L85" s="29">
        <f>L84/L81</f>
        <v>-0.15441351415655485</v>
      </c>
      <c r="O85" s="123"/>
      <c r="P85" s="123"/>
      <c r="Q85" s="123"/>
      <c r="R85" s="123"/>
      <c r="S85" s="123"/>
      <c r="T85" s="123"/>
      <c r="U85" s="123"/>
    </row>
    <row r="86" spans="2:21" ht="15" customHeight="1">
      <c r="B86" s="42"/>
      <c r="C86" s="1"/>
      <c r="D86" s="151" t="s">
        <v>88</v>
      </c>
      <c r="E86" s="14"/>
      <c r="F86" s="17"/>
      <c r="G86" s="15"/>
      <c r="H86" s="18"/>
      <c r="I86" s="16"/>
      <c r="J86" s="17"/>
      <c r="K86" s="15"/>
      <c r="L86" s="18"/>
      <c r="O86" s="123"/>
      <c r="P86" s="123"/>
      <c r="Q86" s="123"/>
      <c r="R86" s="123"/>
      <c r="S86" s="123"/>
      <c r="T86" s="123"/>
      <c r="U86" s="123"/>
    </row>
    <row r="87" spans="2:21" ht="15">
      <c r="B87" s="42"/>
      <c r="C87" s="1"/>
      <c r="D87" s="152" t="s">
        <v>63</v>
      </c>
      <c r="E87" s="9"/>
      <c r="F87" s="33" t="s">
        <v>27</v>
      </c>
      <c r="G87" s="23">
        <v>22784</v>
      </c>
      <c r="H87" s="36">
        <v>24814</v>
      </c>
      <c r="I87" s="19"/>
      <c r="J87" s="33">
        <v>31092</v>
      </c>
      <c r="K87" s="23">
        <v>48310</v>
      </c>
      <c r="L87" s="36">
        <v>55039</v>
      </c>
      <c r="O87" s="123"/>
      <c r="P87" s="123"/>
      <c r="Q87" s="123"/>
      <c r="R87" s="123"/>
      <c r="S87" s="123"/>
      <c r="T87" s="123"/>
      <c r="U87" s="123"/>
    </row>
    <row r="88" spans="2:21">
      <c r="B88" s="42"/>
      <c r="C88" s="1"/>
      <c r="D88" s="153" t="s">
        <v>11</v>
      </c>
      <c r="E88" s="9"/>
      <c r="F88" s="22" t="s">
        <v>27</v>
      </c>
      <c r="G88" s="21" t="s">
        <v>27</v>
      </c>
      <c r="H88" s="29">
        <f>H87/G87-1</f>
        <v>8.9097612359550604E-2</v>
      </c>
      <c r="I88" s="19"/>
      <c r="J88" s="22" t="s">
        <v>27</v>
      </c>
      <c r="K88" s="21">
        <f>K87/J87-1</f>
        <v>0.55377589090441282</v>
      </c>
      <c r="L88" s="29">
        <f>L87/K87-1</f>
        <v>0.13928793210515411</v>
      </c>
      <c r="O88" s="123"/>
      <c r="P88" s="123"/>
      <c r="Q88" s="123"/>
      <c r="R88" s="123"/>
      <c r="S88" s="123"/>
      <c r="T88" s="123"/>
      <c r="U88" s="123"/>
    </row>
    <row r="89" spans="2:21">
      <c r="B89" s="42"/>
      <c r="C89" s="1"/>
      <c r="D89" s="153" t="s">
        <v>12</v>
      </c>
      <c r="E89" s="9"/>
      <c r="F89" s="22" t="s">
        <v>27</v>
      </c>
      <c r="G89" s="21" t="s">
        <v>27</v>
      </c>
      <c r="H89" s="29">
        <v>0.22</v>
      </c>
      <c r="I89" s="19"/>
      <c r="J89" s="22" t="s">
        <v>27</v>
      </c>
      <c r="K89" s="21">
        <v>0.56000000000000005</v>
      </c>
      <c r="L89" s="29">
        <v>0.23</v>
      </c>
      <c r="O89" s="123"/>
      <c r="P89" s="123"/>
      <c r="Q89" s="123"/>
      <c r="R89" s="123"/>
      <c r="S89" s="123"/>
      <c r="T89" s="123"/>
      <c r="U89" s="123"/>
    </row>
    <row r="90" spans="2:21">
      <c r="B90" s="42"/>
      <c r="C90" s="1"/>
      <c r="D90" s="153" t="s">
        <v>69</v>
      </c>
      <c r="E90" s="20"/>
      <c r="F90" s="22" t="s">
        <v>27</v>
      </c>
      <c r="G90" s="21">
        <f>G87/G$78</f>
        <v>0.95795492768247559</v>
      </c>
      <c r="H90" s="29">
        <f>H87/H$78</f>
        <v>0.91537553489744727</v>
      </c>
      <c r="I90" s="19"/>
      <c r="J90" s="22">
        <f>J87/J$78</f>
        <v>0.97631987569900913</v>
      </c>
      <c r="K90" s="21">
        <f>K87/K$78</f>
        <v>0.94790589519059543</v>
      </c>
      <c r="L90" s="29">
        <f>L87/L$78</f>
        <v>0.91640026640026639</v>
      </c>
      <c r="O90" s="123"/>
      <c r="P90" s="123"/>
      <c r="Q90" s="123"/>
      <c r="R90" s="123"/>
      <c r="S90" s="123"/>
      <c r="T90" s="123"/>
      <c r="U90" s="123"/>
    </row>
    <row r="91" spans="2:21" ht="15">
      <c r="B91" s="42"/>
      <c r="C91" s="1"/>
      <c r="D91" s="151" t="s">
        <v>89</v>
      </c>
      <c r="E91" s="14"/>
      <c r="F91" s="17"/>
      <c r="G91" s="15"/>
      <c r="H91" s="18"/>
      <c r="I91" s="16"/>
      <c r="J91" s="17"/>
      <c r="K91" s="15"/>
      <c r="L91" s="18"/>
      <c r="O91" s="123"/>
      <c r="P91" s="123"/>
      <c r="Q91" s="123"/>
      <c r="R91" s="123"/>
      <c r="S91" s="123"/>
      <c r="T91" s="123"/>
      <c r="U91" s="123"/>
    </row>
    <row r="92" spans="2:21" ht="15">
      <c r="B92" s="42"/>
      <c r="C92" s="1"/>
      <c r="D92" s="152" t="s">
        <v>63</v>
      </c>
      <c r="E92" s="9"/>
      <c r="F92" s="33" t="s">
        <v>27</v>
      </c>
      <c r="G92" s="23">
        <f>G78-G87</f>
        <v>1000</v>
      </c>
      <c r="H92" s="36">
        <f>H78-H87</f>
        <v>2294</v>
      </c>
      <c r="I92" s="19"/>
      <c r="J92" s="33">
        <f>J78-J87</f>
        <v>754.12008204715676</v>
      </c>
      <c r="K92" s="23">
        <f>K78-K87</f>
        <v>2654.9747354786814</v>
      </c>
      <c r="L92" s="36">
        <f>L78-L87</f>
        <v>5021</v>
      </c>
      <c r="O92" s="123"/>
      <c r="P92" s="123"/>
      <c r="Q92" s="123"/>
      <c r="R92" s="123"/>
      <c r="S92" s="123"/>
      <c r="T92" s="123"/>
      <c r="U92" s="123"/>
    </row>
    <row r="93" spans="2:21">
      <c r="B93" s="42"/>
      <c r="C93" s="1"/>
      <c r="D93" s="153" t="s">
        <v>11</v>
      </c>
      <c r="E93" s="9"/>
      <c r="F93" s="22" t="s">
        <v>27</v>
      </c>
      <c r="G93" s="21" t="s">
        <v>27</v>
      </c>
      <c r="H93" s="29">
        <f>H92/G92-1</f>
        <v>1.294</v>
      </c>
      <c r="I93" s="19"/>
      <c r="J93" s="22" t="s">
        <v>27</v>
      </c>
      <c r="K93" s="21">
        <f>K92/J92-1</f>
        <v>2.5206259569051763</v>
      </c>
      <c r="L93" s="29">
        <f>L92/K92-1</f>
        <v>0.89116677191081961</v>
      </c>
      <c r="O93" s="123"/>
      <c r="P93" s="123"/>
      <c r="Q93" s="123"/>
      <c r="R93" s="123"/>
      <c r="S93" s="123"/>
      <c r="T93" s="123"/>
      <c r="U93" s="123"/>
    </row>
    <row r="94" spans="2:21">
      <c r="B94" s="42"/>
      <c r="C94" s="1"/>
      <c r="D94" s="153" t="s">
        <v>12</v>
      </c>
      <c r="E94" s="9"/>
      <c r="F94" s="22" t="s">
        <v>27</v>
      </c>
      <c r="G94" s="21" t="s">
        <v>27</v>
      </c>
      <c r="H94" s="29">
        <v>1.1000000000000001</v>
      </c>
      <c r="I94" s="19"/>
      <c r="J94" s="22" t="s">
        <v>27</v>
      </c>
      <c r="K94" s="21">
        <v>2.08</v>
      </c>
      <c r="L94" s="29">
        <v>1.02</v>
      </c>
      <c r="O94" s="123"/>
      <c r="P94" s="123"/>
      <c r="Q94" s="123"/>
      <c r="R94" s="123"/>
      <c r="S94" s="123"/>
      <c r="T94" s="123"/>
      <c r="U94" s="123"/>
    </row>
    <row r="95" spans="2:21" ht="13.5" thickBot="1">
      <c r="B95" s="42"/>
      <c r="C95" s="1"/>
      <c r="D95" s="153" t="s">
        <v>69</v>
      </c>
      <c r="E95" s="52"/>
      <c r="F95" s="39" t="s">
        <v>27</v>
      </c>
      <c r="G95" s="40">
        <f>G92/G$78</f>
        <v>4.2045072317524385E-2</v>
      </c>
      <c r="H95" s="41">
        <f>H92/H$78</f>
        <v>8.4624465102552754E-2</v>
      </c>
      <c r="I95" s="19"/>
      <c r="J95" s="39">
        <f>J92/J$78</f>
        <v>2.3680124300990823E-2</v>
      </c>
      <c r="K95" s="40">
        <f>K92/K$78</f>
        <v>5.2094104809404553E-2</v>
      </c>
      <c r="L95" s="41">
        <f>L92/L$78</f>
        <v>8.3599733599733606E-2</v>
      </c>
      <c r="O95" s="123"/>
      <c r="P95" s="123"/>
      <c r="Q95" s="123"/>
      <c r="R95" s="123"/>
      <c r="S95" s="123"/>
      <c r="T95" s="123"/>
      <c r="U95" s="123"/>
    </row>
    <row r="96" spans="2:21">
      <c r="B96" s="42"/>
      <c r="D96" s="1"/>
      <c r="L96" s="49"/>
    </row>
    <row r="97" spans="2:12">
      <c r="B97" s="42"/>
      <c r="D97" s="45" t="s">
        <v>36</v>
      </c>
      <c r="E97" s="45"/>
      <c r="L97" s="49"/>
    </row>
    <row r="98" spans="2:12">
      <c r="B98" s="42"/>
      <c r="D98" s="46" t="s">
        <v>37</v>
      </c>
      <c r="E98" s="45" t="s">
        <v>52</v>
      </c>
      <c r="L98" s="49"/>
    </row>
    <row r="99" spans="2:12">
      <c r="B99" s="42"/>
      <c r="D99" s="46" t="s">
        <v>39</v>
      </c>
      <c r="E99" s="45" t="s">
        <v>90</v>
      </c>
      <c r="L99" s="49"/>
    </row>
    <row r="100" spans="2:12">
      <c r="B100" s="42"/>
      <c r="D100" s="46" t="s">
        <v>41</v>
      </c>
      <c r="E100" s="47" t="s">
        <v>91</v>
      </c>
      <c r="L100" s="49"/>
    </row>
    <row r="101" spans="2:12">
      <c r="B101" s="42"/>
      <c r="D101" s="46"/>
      <c r="E101" s="47" t="s">
        <v>92</v>
      </c>
      <c r="L101" s="49"/>
    </row>
    <row r="102" spans="2:12">
      <c r="B102" s="42"/>
      <c r="D102" s="46" t="s">
        <v>43</v>
      </c>
      <c r="E102" s="47" t="s">
        <v>93</v>
      </c>
      <c r="L102" s="49"/>
    </row>
    <row r="103" spans="2:12">
      <c r="B103" s="42"/>
      <c r="D103" s="46"/>
      <c r="E103" s="47" t="s">
        <v>94</v>
      </c>
      <c r="L103" s="49"/>
    </row>
    <row r="104" spans="2:12">
      <c r="B104" s="42"/>
      <c r="D104" s="46"/>
      <c r="E104" s="47" t="s">
        <v>95</v>
      </c>
      <c r="L104" s="49"/>
    </row>
    <row r="105" spans="2:12">
      <c r="B105" s="42"/>
      <c r="D105" s="46" t="s">
        <v>45</v>
      </c>
      <c r="E105" s="47" t="s">
        <v>96</v>
      </c>
      <c r="L105" s="49"/>
    </row>
    <row r="106" spans="2:12">
      <c r="B106" s="42"/>
      <c r="C106" s="43"/>
      <c r="D106" s="46" t="s">
        <v>97</v>
      </c>
      <c r="E106" s="47" t="s">
        <v>98</v>
      </c>
      <c r="F106" s="45"/>
      <c r="G106" s="45"/>
      <c r="H106" s="45"/>
      <c r="I106" s="45"/>
      <c r="J106" s="45"/>
      <c r="K106" s="45"/>
      <c r="L106" s="49"/>
    </row>
    <row r="107" spans="2:12">
      <c r="B107" s="42"/>
      <c r="C107" s="43"/>
      <c r="D107" s="46" t="s">
        <v>99</v>
      </c>
      <c r="E107" s="47" t="s">
        <v>100</v>
      </c>
      <c r="F107" s="45"/>
      <c r="G107" s="45"/>
      <c r="H107" s="45"/>
      <c r="I107" s="45"/>
      <c r="J107" s="45"/>
      <c r="K107" s="45"/>
      <c r="L107" s="49"/>
    </row>
    <row r="108" spans="2:12" ht="13.5" thickBot="1">
      <c r="B108" s="53"/>
      <c r="C108" s="54"/>
      <c r="D108" s="55" t="s">
        <v>101</v>
      </c>
      <c r="E108" s="96" t="s">
        <v>38</v>
      </c>
      <c r="F108" s="54"/>
      <c r="G108" s="54"/>
      <c r="H108" s="54"/>
      <c r="I108" s="54"/>
      <c r="J108" s="54"/>
      <c r="K108" s="54"/>
      <c r="L108" s="56"/>
    </row>
    <row r="109" spans="2:12" s="3" customFormat="1" ht="6" customHeight="1">
      <c r="B109" s="1"/>
      <c r="C109" s="2"/>
      <c r="D109" s="2"/>
      <c r="E109" s="1"/>
      <c r="F109" s="1"/>
      <c r="G109" s="1"/>
      <c r="H109" s="1"/>
      <c r="I109" s="1"/>
      <c r="J109" s="1"/>
      <c r="K109" s="1"/>
      <c r="L109" s="1"/>
    </row>
    <row r="110" spans="2:12">
      <c r="F110" s="57"/>
      <c r="G110" s="57"/>
      <c r="H110" s="58"/>
      <c r="J110" s="57"/>
      <c r="K110" s="57"/>
      <c r="L110" s="58"/>
    </row>
    <row r="113" spans="5:5" ht="15">
      <c r="E113"/>
    </row>
  </sheetData>
  <pageMargins left="0.7" right="0.7" top="0.75" bottom="0.75" header="0.3" footer="0.3"/>
  <pageSetup scale="50" orientation="portrait" r:id="rId1"/>
  <ignoredErrors>
    <ignoredError sqref="D98 D103:D104 D101 D99:D100 D102 D105:D108" numberStoredAsText="1"/>
    <ignoredError sqref="K42 H4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509B3-B4E2-41B6-8B40-C5C8D0043CA4}">
  <sheetPr>
    <pageSetUpPr fitToPage="1"/>
  </sheetPr>
  <dimension ref="B1:X61"/>
  <sheetViews>
    <sheetView showGridLines="0" zoomScaleNormal="100" zoomScaleSheetLayoutView="100" workbookViewId="0">
      <pane xSplit="5" ySplit="3" topLeftCell="F4" activePane="bottomRight" state="frozen"/>
      <selection pane="bottomRight" activeCell="F5" sqref="F5"/>
      <selection pane="bottomLeft" activeCell="F5" sqref="F5"/>
      <selection pane="topRight" activeCell="F5" sqref="F5"/>
    </sheetView>
  </sheetViews>
  <sheetFormatPr defaultColWidth="9.140625" defaultRowHeight="12.75"/>
  <cols>
    <col min="1" max="1" width="1.7109375" style="1" customWidth="1"/>
    <col min="2" max="2" width="4.7109375" style="1" customWidth="1"/>
    <col min="3" max="3" width="33.85546875" style="2" bestFit="1"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6384" width="9.140625" style="1"/>
  </cols>
  <sheetData>
    <row r="1" spans="2:24" ht="7.5" customHeight="1" thickBot="1"/>
    <row r="2" spans="2:24">
      <c r="B2" s="5" t="s">
        <v>102</v>
      </c>
      <c r="C2" s="51"/>
      <c r="D2" s="51"/>
      <c r="E2" s="6"/>
      <c r="F2" s="5"/>
      <c r="G2" s="6"/>
      <c r="H2" s="7"/>
      <c r="I2" s="4"/>
      <c r="J2" s="5"/>
      <c r="K2" s="6"/>
      <c r="L2" s="7"/>
    </row>
    <row r="3" spans="2:24">
      <c r="B3" s="42"/>
      <c r="C3" s="8"/>
      <c r="D3" s="3" t="s">
        <v>1</v>
      </c>
      <c r="E3" s="9"/>
      <c r="F3" s="12" t="s">
        <v>2</v>
      </c>
      <c r="G3" s="10" t="s">
        <v>3</v>
      </c>
      <c r="H3" s="13" t="s">
        <v>4</v>
      </c>
      <c r="I3" s="11"/>
      <c r="J3" s="12" t="s">
        <v>5</v>
      </c>
      <c r="K3" s="10" t="s">
        <v>6</v>
      </c>
      <c r="L3" s="13" t="s">
        <v>7</v>
      </c>
    </row>
    <row r="4" spans="2:24" s="3" customFormat="1" ht="15">
      <c r="B4" s="42"/>
      <c r="C4" s="8"/>
      <c r="D4" s="140" t="s">
        <v>103</v>
      </c>
      <c r="E4" s="141"/>
      <c r="F4" s="142"/>
      <c r="G4" s="142"/>
      <c r="H4" s="143"/>
      <c r="I4" s="166"/>
      <c r="J4" s="142"/>
      <c r="K4" s="142"/>
      <c r="L4" s="143"/>
      <c r="N4" s="97"/>
      <c r="O4" s="97"/>
      <c r="P4" s="97"/>
      <c r="Q4" s="97"/>
      <c r="R4" s="97"/>
      <c r="S4" s="97"/>
      <c r="T4" s="97"/>
      <c r="U4" s="97"/>
      <c r="V4" s="97"/>
      <c r="W4" s="97"/>
      <c r="X4" s="97"/>
    </row>
    <row r="5" spans="2:24" ht="15">
      <c r="B5" s="42"/>
      <c r="C5" s="37" t="s">
        <v>56</v>
      </c>
      <c r="D5" s="154" t="s">
        <v>104</v>
      </c>
      <c r="E5" s="154"/>
      <c r="F5" s="159"/>
      <c r="G5" s="156"/>
      <c r="H5" s="157"/>
      <c r="I5" s="16"/>
      <c r="J5" s="159"/>
      <c r="K5" s="156"/>
      <c r="L5" s="157"/>
      <c r="N5" s="97"/>
      <c r="O5" s="97"/>
      <c r="P5" s="97"/>
      <c r="Q5" s="97"/>
    </row>
    <row r="6" spans="2:24">
      <c r="B6" s="42"/>
      <c r="C6" s="1"/>
      <c r="D6" s="9" t="s">
        <v>10</v>
      </c>
      <c r="E6" s="9"/>
      <c r="F6" s="25">
        <v>201</v>
      </c>
      <c r="G6" s="24">
        <v>273</v>
      </c>
      <c r="H6" s="26">
        <v>232</v>
      </c>
      <c r="I6" s="137"/>
      <c r="J6" s="33">
        <v>434</v>
      </c>
      <c r="K6" s="24">
        <v>521</v>
      </c>
      <c r="L6" s="132">
        <v>486</v>
      </c>
      <c r="N6" s="123"/>
      <c r="O6" s="123"/>
      <c r="P6" s="123"/>
      <c r="Q6" s="123"/>
      <c r="R6" s="123"/>
      <c r="S6" s="123"/>
      <c r="T6" s="123"/>
      <c r="U6" s="123"/>
    </row>
    <row r="7" spans="2:24">
      <c r="B7" s="42"/>
      <c r="C7" s="1"/>
      <c r="D7" s="20" t="s">
        <v>11</v>
      </c>
      <c r="E7" s="9"/>
      <c r="F7" s="22">
        <v>-0.08</v>
      </c>
      <c r="G7" s="99">
        <f>G6/F6-1</f>
        <v>0.35820895522388052</v>
      </c>
      <c r="H7" s="100">
        <f>H6/G6-1</f>
        <v>-0.1501831501831502</v>
      </c>
      <c r="I7" s="135"/>
      <c r="J7" s="22">
        <v>-0.03</v>
      </c>
      <c r="K7" s="99">
        <f>K6/J6-1</f>
        <v>0.20046082949308763</v>
      </c>
      <c r="L7" s="100">
        <f>L6/K6-1</f>
        <v>-6.7178502879078672E-2</v>
      </c>
      <c r="N7" s="224"/>
      <c r="O7" s="123"/>
      <c r="P7" s="123"/>
      <c r="Q7" s="123"/>
      <c r="R7" s="123"/>
      <c r="S7" s="123"/>
      <c r="T7" s="123"/>
      <c r="U7" s="123"/>
    </row>
    <row r="8" spans="2:24">
      <c r="B8" s="42"/>
      <c r="C8" s="1"/>
      <c r="D8" s="20" t="s">
        <v>12</v>
      </c>
      <c r="E8" s="9"/>
      <c r="F8" s="22">
        <v>0.05</v>
      </c>
      <c r="G8" s="99">
        <v>0.25</v>
      </c>
      <c r="H8" s="100">
        <v>0.13</v>
      </c>
      <c r="I8" s="135"/>
      <c r="J8" s="22">
        <v>0.09</v>
      </c>
      <c r="K8" s="99">
        <v>0.22</v>
      </c>
      <c r="L8" s="135">
        <v>0.15</v>
      </c>
      <c r="N8" s="224"/>
      <c r="O8" s="123"/>
      <c r="P8" s="123"/>
      <c r="Q8" s="123"/>
      <c r="R8" s="123"/>
      <c r="S8" s="123"/>
      <c r="T8" s="123"/>
      <c r="U8" s="123"/>
    </row>
    <row r="9" spans="2:24" ht="15">
      <c r="B9" s="42"/>
      <c r="C9" s="1"/>
      <c r="D9" s="9" t="s">
        <v>105</v>
      </c>
      <c r="E9" s="9"/>
      <c r="F9" s="33">
        <v>26</v>
      </c>
      <c r="G9" s="23">
        <v>51</v>
      </c>
      <c r="H9" s="36">
        <v>40</v>
      </c>
      <c r="I9" s="19"/>
      <c r="J9" s="33">
        <v>31</v>
      </c>
      <c r="K9" s="23">
        <v>65</v>
      </c>
      <c r="L9" s="36">
        <v>69</v>
      </c>
      <c r="N9" s="123"/>
      <c r="O9" s="123"/>
      <c r="P9" s="123"/>
      <c r="Q9" s="123"/>
      <c r="R9" s="123"/>
      <c r="S9" s="123"/>
      <c r="T9" s="123"/>
      <c r="U9" s="123"/>
    </row>
    <row r="10" spans="2:24">
      <c r="B10" s="42"/>
      <c r="C10" s="1"/>
      <c r="D10" s="20" t="s">
        <v>16</v>
      </c>
      <c r="E10" s="9"/>
      <c r="F10" s="22">
        <f t="shared" ref="F10:L10" si="0">F9/F6</f>
        <v>0.12935323383084577</v>
      </c>
      <c r="G10" s="99">
        <f t="shared" si="0"/>
        <v>0.18681318681318682</v>
      </c>
      <c r="H10" s="100">
        <f t="shared" si="0"/>
        <v>0.17241379310344829</v>
      </c>
      <c r="I10" s="135"/>
      <c r="J10" s="22">
        <f t="shared" si="0"/>
        <v>7.1428571428571425E-2</v>
      </c>
      <c r="K10" s="99">
        <f t="shared" si="0"/>
        <v>0.12476007677543186</v>
      </c>
      <c r="L10" s="135">
        <f t="shared" si="0"/>
        <v>0.1419753086419753</v>
      </c>
      <c r="N10" s="123"/>
      <c r="O10" s="123"/>
      <c r="P10" s="123"/>
      <c r="Q10" s="123"/>
      <c r="R10" s="123"/>
      <c r="S10" s="123"/>
      <c r="T10" s="123"/>
      <c r="U10" s="123"/>
    </row>
    <row r="11" spans="2:24">
      <c r="B11" s="42"/>
      <c r="C11" s="1"/>
      <c r="D11" s="20"/>
      <c r="E11" s="9"/>
      <c r="F11" s="22"/>
      <c r="G11" s="21"/>
      <c r="H11" s="29"/>
      <c r="I11" s="19"/>
      <c r="J11" s="22"/>
      <c r="K11" s="21"/>
      <c r="L11" s="29"/>
      <c r="O11" s="123"/>
      <c r="P11" s="123"/>
      <c r="Q11" s="123"/>
      <c r="R11" s="123"/>
      <c r="S11" s="123"/>
      <c r="T11" s="123"/>
      <c r="U11" s="123"/>
    </row>
    <row r="12" spans="2:24">
      <c r="B12" s="42"/>
      <c r="C12" s="1"/>
      <c r="D12" s="151" t="s">
        <v>106</v>
      </c>
      <c r="E12" s="14"/>
      <c r="F12" s="17"/>
      <c r="G12" s="15"/>
      <c r="H12" s="18"/>
      <c r="I12" s="16"/>
      <c r="J12" s="17"/>
      <c r="K12" s="15"/>
      <c r="L12" s="18"/>
      <c r="O12" s="123"/>
      <c r="P12" s="123"/>
      <c r="Q12" s="123"/>
      <c r="R12" s="123"/>
      <c r="S12" s="123"/>
      <c r="T12" s="123"/>
      <c r="U12" s="123"/>
    </row>
    <row r="13" spans="2:24">
      <c r="B13" s="42"/>
      <c r="C13" s="1"/>
      <c r="D13" s="151" t="s">
        <v>107</v>
      </c>
      <c r="E13" s="14"/>
      <c r="F13" s="17"/>
      <c r="G13" s="15"/>
      <c r="H13" s="18"/>
      <c r="I13" s="16"/>
      <c r="J13" s="17"/>
      <c r="K13" s="15"/>
      <c r="L13" s="18"/>
      <c r="O13" s="123"/>
      <c r="P13" s="123"/>
      <c r="Q13" s="123"/>
      <c r="R13" s="123"/>
      <c r="S13" s="123"/>
      <c r="T13" s="123"/>
      <c r="U13" s="123"/>
    </row>
    <row r="14" spans="2:24" ht="15">
      <c r="B14" s="42"/>
      <c r="C14" s="1"/>
      <c r="D14" s="153" t="s">
        <v>108</v>
      </c>
      <c r="E14" s="9"/>
      <c r="F14" s="38">
        <v>0.11</v>
      </c>
      <c r="G14" s="34">
        <v>0.06</v>
      </c>
      <c r="H14" s="102">
        <v>0.02</v>
      </c>
      <c r="I14" s="19"/>
      <c r="J14" s="22">
        <v>0.1</v>
      </c>
      <c r="K14" s="34">
        <v>5.5477335408740558E-2</v>
      </c>
      <c r="L14" s="35">
        <v>3.4234205740858226E-2</v>
      </c>
      <c r="N14" s="123"/>
      <c r="O14" s="123"/>
      <c r="P14" s="123"/>
      <c r="Q14" s="123"/>
      <c r="R14" s="123"/>
      <c r="S14" s="123"/>
      <c r="T14" s="123"/>
      <c r="U14" s="123"/>
    </row>
    <row r="15" spans="2:24" ht="15">
      <c r="B15" s="42"/>
      <c r="C15" s="1"/>
      <c r="D15" s="153" t="s">
        <v>109</v>
      </c>
      <c r="E15" s="9"/>
      <c r="F15" s="38">
        <v>0.06</v>
      </c>
      <c r="G15" s="34">
        <v>0.15</v>
      </c>
      <c r="H15" s="29">
        <v>-0.03</v>
      </c>
      <c r="I15" s="19"/>
      <c r="J15" s="22">
        <v>0.12</v>
      </c>
      <c r="K15" s="34">
        <v>3.8216802002222217E-2</v>
      </c>
      <c r="L15" s="35">
        <v>5.9247473672288109E-3</v>
      </c>
      <c r="N15" s="123"/>
      <c r="O15" s="123"/>
      <c r="P15" s="123"/>
      <c r="Q15" s="123"/>
      <c r="R15" s="123"/>
      <c r="S15" s="123"/>
      <c r="T15" s="123"/>
      <c r="U15" s="123"/>
    </row>
    <row r="16" spans="2:24">
      <c r="B16" s="42"/>
      <c r="C16" s="1"/>
      <c r="D16" s="152" t="s">
        <v>10</v>
      </c>
      <c r="E16" s="9"/>
      <c r="F16" s="33">
        <v>156</v>
      </c>
      <c r="G16" s="23">
        <v>218</v>
      </c>
      <c r="H16" s="36">
        <v>210</v>
      </c>
      <c r="I16" s="19"/>
      <c r="J16" s="33">
        <v>341</v>
      </c>
      <c r="K16" s="24">
        <v>432</v>
      </c>
      <c r="L16" s="26">
        <v>441</v>
      </c>
      <c r="N16" s="123"/>
      <c r="O16" s="123"/>
      <c r="P16" s="123"/>
      <c r="Q16" s="123"/>
      <c r="R16" s="123"/>
      <c r="S16" s="123"/>
      <c r="T16" s="123"/>
      <c r="U16" s="123"/>
    </row>
    <row r="17" spans="2:21">
      <c r="B17" s="42"/>
      <c r="C17" s="1"/>
      <c r="D17" s="153" t="s">
        <v>11</v>
      </c>
      <c r="E17" s="9"/>
      <c r="F17" s="22">
        <v>-1E-3</v>
      </c>
      <c r="G17" s="21">
        <f>G16/F16-1</f>
        <v>0.39743589743589736</v>
      </c>
      <c r="H17" s="29">
        <f>H16/G16-1</f>
        <v>-3.669724770642202E-2</v>
      </c>
      <c r="I17" s="19"/>
      <c r="J17" s="22">
        <v>0.1</v>
      </c>
      <c r="K17" s="21">
        <f>K16/J16-1</f>
        <v>0.26686217008797652</v>
      </c>
      <c r="L17" s="29">
        <f>L16/K16-1</f>
        <v>2.0833333333333259E-2</v>
      </c>
      <c r="N17" s="123"/>
      <c r="O17" s="223"/>
      <c r="P17" s="223"/>
      <c r="Q17" s="223"/>
      <c r="R17" s="223"/>
      <c r="S17" s="223"/>
      <c r="T17" s="223"/>
      <c r="U17" s="223"/>
    </row>
    <row r="18" spans="2:21">
      <c r="B18" s="42"/>
      <c r="C18" s="1"/>
      <c r="D18" s="153" t="s">
        <v>12</v>
      </c>
      <c r="E18" s="9"/>
      <c r="F18" s="22">
        <v>-0.03</v>
      </c>
      <c r="G18" s="21">
        <v>0.3</v>
      </c>
      <c r="H18" s="29">
        <v>0.14000000000000001</v>
      </c>
      <c r="I18" s="19"/>
      <c r="J18" s="22">
        <v>0.09</v>
      </c>
      <c r="K18" s="21">
        <v>0.24</v>
      </c>
      <c r="L18" s="29">
        <v>0.16</v>
      </c>
      <c r="N18" s="123"/>
      <c r="O18" s="223"/>
      <c r="P18" s="223"/>
      <c r="Q18" s="223"/>
      <c r="R18" s="223"/>
      <c r="S18" s="223"/>
      <c r="T18" s="223"/>
      <c r="U18" s="223"/>
    </row>
    <row r="19" spans="2:21">
      <c r="B19" s="42"/>
      <c r="C19" s="1"/>
      <c r="D19" s="153" t="s">
        <v>110</v>
      </c>
      <c r="E19" s="9"/>
      <c r="F19" s="22">
        <v>0</v>
      </c>
      <c r="G19" s="21">
        <v>0.31</v>
      </c>
      <c r="H19" s="29">
        <v>0.22</v>
      </c>
      <c r="I19" s="19"/>
      <c r="J19" s="22">
        <v>0.09</v>
      </c>
      <c r="K19" s="21">
        <v>0.26</v>
      </c>
      <c r="L19" s="29">
        <v>0.22</v>
      </c>
      <c r="N19" s="123"/>
      <c r="O19" s="223"/>
      <c r="P19" s="223"/>
      <c r="Q19" s="223"/>
      <c r="R19" s="223"/>
      <c r="S19" s="223"/>
      <c r="T19" s="223"/>
      <c r="U19" s="223"/>
    </row>
    <row r="20" spans="2:21" ht="15">
      <c r="B20" s="42"/>
      <c r="C20" s="1"/>
      <c r="D20" s="152" t="s">
        <v>105</v>
      </c>
      <c r="E20" s="9"/>
      <c r="F20" s="25">
        <v>64</v>
      </c>
      <c r="G20" s="24">
        <v>54</v>
      </c>
      <c r="H20" s="26">
        <v>38</v>
      </c>
      <c r="I20" s="19"/>
      <c r="J20" s="33">
        <v>103</v>
      </c>
      <c r="K20" s="24">
        <v>71</v>
      </c>
      <c r="L20" s="36">
        <v>66</v>
      </c>
      <c r="N20" s="123"/>
      <c r="O20" s="223"/>
      <c r="P20" s="223"/>
      <c r="Q20" s="223"/>
      <c r="R20" s="223"/>
      <c r="S20" s="223"/>
      <c r="T20" s="223"/>
      <c r="U20" s="223"/>
    </row>
    <row r="21" spans="2:21">
      <c r="B21" s="42"/>
      <c r="C21" s="1"/>
      <c r="D21" s="153" t="s">
        <v>16</v>
      </c>
      <c r="E21" s="9"/>
      <c r="F21" s="22">
        <f>F20/F16</f>
        <v>0.41025641025641024</v>
      </c>
      <c r="G21" s="21">
        <f>G20/G16</f>
        <v>0.24770642201834864</v>
      </c>
      <c r="H21" s="29">
        <f>H20/H16</f>
        <v>0.18095238095238095</v>
      </c>
      <c r="I21" s="19"/>
      <c r="J21" s="22">
        <f>J20/J16</f>
        <v>0.30205278592375367</v>
      </c>
      <c r="K21" s="21">
        <f t="shared" ref="K21" si="1">K20/K16</f>
        <v>0.16435185185185186</v>
      </c>
      <c r="L21" s="29">
        <f>L20/L16</f>
        <v>0.14965986394557823</v>
      </c>
      <c r="N21" s="123"/>
      <c r="O21" s="223"/>
      <c r="P21" s="223"/>
      <c r="Q21" s="223"/>
      <c r="R21" s="223"/>
      <c r="S21" s="223"/>
      <c r="T21" s="223"/>
      <c r="U21" s="223"/>
    </row>
    <row r="22" spans="2:21">
      <c r="B22" s="42"/>
      <c r="C22" s="1"/>
      <c r="D22" s="153" t="s">
        <v>111</v>
      </c>
      <c r="E22" s="9"/>
      <c r="F22" s="22">
        <v>0.43</v>
      </c>
      <c r="G22" s="21">
        <v>0.25</v>
      </c>
      <c r="H22" s="29">
        <v>0.23</v>
      </c>
      <c r="I22" s="19"/>
      <c r="J22" s="22">
        <v>0.31</v>
      </c>
      <c r="K22" s="21">
        <v>0.17</v>
      </c>
      <c r="L22" s="29">
        <v>0.21</v>
      </c>
      <c r="N22" s="123"/>
      <c r="O22" s="223"/>
      <c r="P22" s="223"/>
      <c r="Q22" s="223"/>
      <c r="R22" s="223"/>
      <c r="S22" s="223"/>
      <c r="T22" s="223"/>
      <c r="U22" s="223"/>
    </row>
    <row r="23" spans="2:21">
      <c r="B23" s="42"/>
      <c r="C23" s="37" t="s">
        <v>112</v>
      </c>
      <c r="D23" s="151" t="s">
        <v>113</v>
      </c>
      <c r="E23" s="14"/>
      <c r="F23" s="17"/>
      <c r="G23" s="15"/>
      <c r="H23" s="18"/>
      <c r="I23" s="16"/>
      <c r="J23" s="17"/>
      <c r="K23" s="15"/>
      <c r="L23" s="18"/>
      <c r="O23" s="123"/>
      <c r="P23" s="123"/>
      <c r="Q23" s="123"/>
      <c r="R23" s="123"/>
      <c r="S23" s="123"/>
      <c r="T23" s="123"/>
      <c r="U23" s="123"/>
    </row>
    <row r="24" spans="2:21" ht="15">
      <c r="B24" s="42"/>
      <c r="C24" s="1"/>
      <c r="D24" s="153" t="s">
        <v>108</v>
      </c>
      <c r="E24" s="9"/>
      <c r="F24" s="38">
        <v>0.21</v>
      </c>
      <c r="G24" s="34">
        <v>-0.05</v>
      </c>
      <c r="H24" s="102">
        <v>-0.08</v>
      </c>
      <c r="I24" s="19"/>
      <c r="J24" s="38">
        <v>0.19</v>
      </c>
      <c r="K24" s="34">
        <v>-7.2860775466820349E-2</v>
      </c>
      <c r="L24" s="35">
        <v>-3.2602364472558931E-2</v>
      </c>
      <c r="N24" s="123"/>
      <c r="O24" s="123"/>
      <c r="P24" s="123"/>
      <c r="Q24" s="123"/>
      <c r="R24" s="123"/>
      <c r="S24" s="123"/>
      <c r="T24" s="123"/>
      <c r="U24" s="123"/>
    </row>
    <row r="25" spans="2:21" ht="15">
      <c r="B25" s="42"/>
      <c r="C25" s="1"/>
      <c r="D25" s="153" t="s">
        <v>109</v>
      </c>
      <c r="E25" s="9"/>
      <c r="F25" s="38">
        <v>-0.26</v>
      </c>
      <c r="G25" s="21">
        <v>0.6</v>
      </c>
      <c r="H25" s="29">
        <v>0.02</v>
      </c>
      <c r="I25" s="19"/>
      <c r="J25" s="38">
        <v>-0.12</v>
      </c>
      <c r="K25" s="34">
        <v>0.49807350427741559</v>
      </c>
      <c r="L25" s="35">
        <v>-2.1708202717820924E-2</v>
      </c>
      <c r="N25" s="123"/>
      <c r="O25" s="123"/>
      <c r="P25" s="123"/>
      <c r="Q25" s="123"/>
      <c r="R25" s="123"/>
      <c r="S25" s="123"/>
      <c r="T25" s="123"/>
      <c r="U25" s="123"/>
    </row>
    <row r="26" spans="2:21" ht="15">
      <c r="B26" s="42"/>
      <c r="C26" s="1"/>
      <c r="D26" s="152" t="s">
        <v>114</v>
      </c>
      <c r="E26" s="9"/>
      <c r="F26" s="33">
        <v>83.7</v>
      </c>
      <c r="G26" s="23">
        <v>193</v>
      </c>
      <c r="H26" s="36">
        <v>221</v>
      </c>
      <c r="I26" s="19"/>
      <c r="J26" s="33">
        <v>242</v>
      </c>
      <c r="K26" s="23">
        <v>399</v>
      </c>
      <c r="L26" s="26">
        <v>440</v>
      </c>
      <c r="N26" s="123"/>
      <c r="O26" s="123"/>
      <c r="P26" s="123"/>
      <c r="Q26" s="123"/>
      <c r="R26" s="123"/>
      <c r="S26" s="123"/>
      <c r="T26" s="123"/>
      <c r="U26" s="123"/>
    </row>
    <row r="27" spans="2:21">
      <c r="B27" s="42"/>
      <c r="C27" s="1"/>
      <c r="D27" s="153" t="s">
        <v>12</v>
      </c>
      <c r="E27" s="9"/>
      <c r="F27" s="22">
        <v>-0.05</v>
      </c>
      <c r="G27" s="21">
        <v>0.4</v>
      </c>
      <c r="H27" s="29">
        <f>H26/G26-1</f>
        <v>0.14507772020725396</v>
      </c>
      <c r="I27" s="19"/>
      <c r="J27" s="22">
        <v>0.02</v>
      </c>
      <c r="K27" s="21">
        <v>0.27</v>
      </c>
      <c r="L27" s="29">
        <v>0.11</v>
      </c>
      <c r="N27" s="123"/>
      <c r="O27" s="123"/>
      <c r="P27" s="123"/>
      <c r="Q27" s="123"/>
      <c r="R27" s="123"/>
      <c r="S27" s="123"/>
      <c r="T27" s="123"/>
      <c r="U27" s="123"/>
    </row>
    <row r="28" spans="2:21" ht="15">
      <c r="B28" s="42"/>
      <c r="C28" s="1"/>
      <c r="D28" s="152" t="s">
        <v>115</v>
      </c>
      <c r="E28" s="9"/>
      <c r="F28" s="33">
        <v>17.100000000000001</v>
      </c>
      <c r="G28" s="23">
        <v>44</v>
      </c>
      <c r="H28" s="36">
        <v>26</v>
      </c>
      <c r="I28" s="19"/>
      <c r="J28" s="33">
        <v>-8</v>
      </c>
      <c r="K28" s="23">
        <v>24</v>
      </c>
      <c r="L28" s="26">
        <v>68</v>
      </c>
      <c r="N28" s="123"/>
      <c r="O28" s="123"/>
      <c r="P28" s="123"/>
      <c r="Q28" s="123"/>
      <c r="R28" s="123"/>
      <c r="S28" s="123"/>
      <c r="T28" s="123"/>
      <c r="U28" s="123"/>
    </row>
    <row r="29" spans="2:21">
      <c r="B29" s="42"/>
      <c r="C29" s="1"/>
      <c r="D29" s="153" t="s">
        <v>16</v>
      </c>
      <c r="E29" s="9"/>
      <c r="F29" s="22">
        <f>F28/F26</f>
        <v>0.20430107526881722</v>
      </c>
      <c r="G29" s="21">
        <f>G28/G26</f>
        <v>0.22797927461139897</v>
      </c>
      <c r="H29" s="29">
        <f>H28/H26</f>
        <v>0.11764705882352941</v>
      </c>
      <c r="I29" s="19"/>
      <c r="J29" s="22">
        <f>J28/J26</f>
        <v>-3.3057851239669422E-2</v>
      </c>
      <c r="K29" s="21">
        <f>K28/K26</f>
        <v>6.0150375939849621E-2</v>
      </c>
      <c r="L29" s="29">
        <f>L28/L26</f>
        <v>0.15454545454545454</v>
      </c>
      <c r="N29" s="123"/>
      <c r="O29" s="123"/>
      <c r="P29" s="123"/>
      <c r="Q29" s="123"/>
      <c r="R29" s="123"/>
      <c r="S29" s="123"/>
      <c r="T29" s="123"/>
      <c r="U29" s="123"/>
    </row>
    <row r="30" spans="2:21">
      <c r="B30" s="42"/>
      <c r="C30" s="1"/>
      <c r="D30" s="153"/>
      <c r="E30" s="9"/>
      <c r="F30" s="22"/>
      <c r="G30" s="21"/>
      <c r="H30" s="29"/>
      <c r="I30" s="19"/>
      <c r="J30" s="22"/>
      <c r="K30" s="21"/>
      <c r="L30" s="29"/>
      <c r="O30" s="123"/>
      <c r="P30" s="123"/>
      <c r="Q30" s="123"/>
      <c r="R30" s="123"/>
      <c r="S30" s="123"/>
      <c r="T30" s="123"/>
      <c r="U30" s="123"/>
    </row>
    <row r="31" spans="2:21" ht="15">
      <c r="B31" s="42"/>
      <c r="C31" s="37" t="s">
        <v>116</v>
      </c>
      <c r="D31" s="154" t="s">
        <v>117</v>
      </c>
      <c r="E31" s="154"/>
      <c r="F31" s="159"/>
      <c r="G31" s="156"/>
      <c r="H31" s="157"/>
      <c r="I31" s="16"/>
      <c r="J31" s="159"/>
      <c r="K31" s="156"/>
      <c r="L31" s="157"/>
      <c r="O31" s="123"/>
      <c r="P31" s="123"/>
      <c r="Q31" s="123"/>
      <c r="R31" s="123"/>
      <c r="S31" s="123"/>
      <c r="T31" s="123"/>
      <c r="U31" s="123"/>
    </row>
    <row r="32" spans="2:21" ht="15">
      <c r="B32" s="42"/>
      <c r="C32" s="1"/>
      <c r="D32" s="9" t="s">
        <v>118</v>
      </c>
      <c r="E32" s="9"/>
      <c r="F32" s="25">
        <v>44.096947166666659</v>
      </c>
      <c r="G32" s="23">
        <v>44.543443166666663</v>
      </c>
      <c r="H32" s="26">
        <v>43.571271666666661</v>
      </c>
      <c r="I32" s="119"/>
      <c r="J32" s="25">
        <v>44.658023666666651</v>
      </c>
      <c r="K32" s="23">
        <v>44.30199521212122</v>
      </c>
      <c r="L32" s="171">
        <v>44.589999999999996</v>
      </c>
      <c r="M32" s="1"/>
      <c r="N32" s="123"/>
      <c r="O32" s="123"/>
      <c r="P32" s="123"/>
      <c r="Q32" s="123"/>
      <c r="R32" s="123"/>
      <c r="S32" s="123"/>
      <c r="T32" s="123"/>
      <c r="U32" s="123"/>
    </row>
    <row r="33" spans="2:21">
      <c r="B33" s="42"/>
      <c r="C33" s="1"/>
      <c r="D33" s="20" t="s">
        <v>61</v>
      </c>
      <c r="E33" s="9"/>
      <c r="F33" s="22">
        <v>0.21</v>
      </c>
      <c r="G33" s="21">
        <f>G32/F32-1</f>
        <v>1.0125326778573696E-2</v>
      </c>
      <c r="H33" s="29">
        <f>H32/G32-1</f>
        <v>-2.182524364725158E-2</v>
      </c>
      <c r="I33" s="19"/>
      <c r="J33" s="22">
        <v>0.21</v>
      </c>
      <c r="K33" s="21">
        <f>K32/J32-1</f>
        <v>-7.9723289414433962E-3</v>
      </c>
      <c r="L33" s="29">
        <f>L32/K32-1</f>
        <v>6.5009439529706281E-3</v>
      </c>
      <c r="M33" s="1"/>
      <c r="N33" s="123"/>
      <c r="O33" s="123"/>
      <c r="P33" s="123"/>
      <c r="Q33" s="123"/>
      <c r="R33" s="123"/>
      <c r="S33" s="123"/>
      <c r="T33" s="123"/>
      <c r="U33" s="123"/>
    </row>
    <row r="34" spans="2:21" ht="15">
      <c r="B34" s="42"/>
      <c r="C34" s="1"/>
      <c r="D34" s="9" t="s">
        <v>119</v>
      </c>
      <c r="E34" s="9"/>
      <c r="F34" s="120">
        <v>1.5986196666666666</v>
      </c>
      <c r="G34" s="117">
        <v>1.8712176666666669</v>
      </c>
      <c r="H34" s="118">
        <v>1.8315700000000001</v>
      </c>
      <c r="I34" s="119"/>
      <c r="J34" s="120">
        <v>1.7051764166666665</v>
      </c>
      <c r="K34" s="117">
        <v>1.8380328333333331</v>
      </c>
      <c r="L34" s="121">
        <v>1.8395130000000002</v>
      </c>
      <c r="N34" s="123"/>
      <c r="O34" s="123"/>
      <c r="P34" s="123"/>
      <c r="Q34" s="123"/>
      <c r="R34" s="123"/>
      <c r="S34" s="123"/>
      <c r="T34" s="123"/>
      <c r="U34" s="123"/>
    </row>
    <row r="35" spans="2:21">
      <c r="B35" s="42"/>
      <c r="C35" s="1"/>
      <c r="D35" s="20" t="s">
        <v>61</v>
      </c>
      <c r="E35" s="9"/>
      <c r="F35" s="22">
        <v>3.0700000000000002E-2</v>
      </c>
      <c r="G35" s="21">
        <f>G34/F34-1</f>
        <v>0.17052085976672804</v>
      </c>
      <c r="H35" s="29">
        <f>H34/G34-1</f>
        <v>-2.1188163928194337E-2</v>
      </c>
      <c r="I35" s="19"/>
      <c r="J35" s="22">
        <v>0.1158</v>
      </c>
      <c r="K35" s="21">
        <f>K34/J34-1</f>
        <v>7.7913590270253907E-2</v>
      </c>
      <c r="L35" s="29">
        <f>L34/K34-1</f>
        <v>8.0529936126483292E-4</v>
      </c>
      <c r="N35" s="123"/>
      <c r="O35" s="123"/>
      <c r="P35" s="123"/>
      <c r="Q35" s="123"/>
      <c r="R35" s="123"/>
      <c r="S35" s="123"/>
      <c r="T35" s="123"/>
      <c r="U35" s="123"/>
    </row>
    <row r="36" spans="2:21" ht="15">
      <c r="B36" s="42"/>
      <c r="C36" s="1"/>
      <c r="D36" s="9" t="s">
        <v>120</v>
      </c>
      <c r="E36" s="9"/>
      <c r="F36" s="25">
        <v>67.290159681666665</v>
      </c>
      <c r="G36" s="23">
        <v>70.880376511833333</v>
      </c>
      <c r="H36" s="26">
        <v>71.599046496833324</v>
      </c>
      <c r="I36" s="11"/>
      <c r="J36" s="25">
        <v>68.525931083666691</v>
      </c>
      <c r="K36" s="23">
        <v>72.892541166265161</v>
      </c>
      <c r="L36" s="171">
        <v>73.39</v>
      </c>
      <c r="M36" s="1"/>
      <c r="N36" s="123"/>
      <c r="O36" s="123"/>
      <c r="P36" s="123"/>
      <c r="Q36" s="123"/>
      <c r="R36" s="123"/>
      <c r="S36" s="123"/>
      <c r="T36" s="123"/>
      <c r="U36" s="123"/>
    </row>
    <row r="37" spans="2:21">
      <c r="B37" s="42"/>
      <c r="C37" s="1"/>
      <c r="D37" s="20" t="s">
        <v>61</v>
      </c>
      <c r="E37" s="9"/>
      <c r="F37" s="22" t="s">
        <v>27</v>
      </c>
      <c r="G37" s="21">
        <f>G36/F36-1</f>
        <v>5.335426230449003E-2</v>
      </c>
      <c r="H37" s="29">
        <f>H36/G36-1</f>
        <v>1.0139195365024722E-2</v>
      </c>
      <c r="I37" s="19"/>
      <c r="J37" s="22" t="s">
        <v>27</v>
      </c>
      <c r="K37" s="21">
        <f>K36/J36-1</f>
        <v>6.3722010245538474E-2</v>
      </c>
      <c r="L37" s="29">
        <f>L36/K36-1</f>
        <v>6.8245505750739177E-3</v>
      </c>
      <c r="M37" s="1"/>
      <c r="N37" s="123"/>
      <c r="O37" s="123"/>
      <c r="P37" s="123"/>
      <c r="Q37" s="123"/>
      <c r="R37" s="123"/>
      <c r="S37" s="123"/>
      <c r="T37" s="123"/>
      <c r="U37" s="123"/>
    </row>
    <row r="38" spans="2:21">
      <c r="B38" s="42"/>
      <c r="C38" s="1"/>
      <c r="D38" s="9" t="s">
        <v>10</v>
      </c>
      <c r="E38" s="9"/>
      <c r="F38" s="33">
        <v>242</v>
      </c>
      <c r="G38" s="23">
        <v>370</v>
      </c>
      <c r="H38" s="36">
        <v>353</v>
      </c>
      <c r="I38" s="19"/>
      <c r="J38" s="33">
        <v>557</v>
      </c>
      <c r="K38" s="23">
        <v>723</v>
      </c>
      <c r="L38" s="36">
        <v>722</v>
      </c>
      <c r="M38" s="1"/>
      <c r="N38" s="123"/>
      <c r="O38" s="123"/>
      <c r="P38" s="123"/>
      <c r="Q38" s="123"/>
      <c r="R38" s="123"/>
      <c r="S38" s="123"/>
      <c r="T38" s="123"/>
      <c r="U38" s="123"/>
    </row>
    <row r="39" spans="2:21">
      <c r="B39" s="42"/>
      <c r="C39" s="1"/>
      <c r="D39" s="20" t="s">
        <v>11</v>
      </c>
      <c r="E39" s="9"/>
      <c r="F39" s="22">
        <v>-0.06</v>
      </c>
      <c r="G39" s="21">
        <f>G38/F38-1</f>
        <v>0.52892561983471076</v>
      </c>
      <c r="H39" s="29">
        <f>H38/G38-1</f>
        <v>-4.5945945945945921E-2</v>
      </c>
      <c r="I39" s="19"/>
      <c r="J39" s="22">
        <v>0.06</v>
      </c>
      <c r="K39" s="21">
        <f>K38/J38-1</f>
        <v>0.29802513464991032</v>
      </c>
      <c r="L39" s="29">
        <f>L38/K38-1</f>
        <v>-1.3831258644536604E-3</v>
      </c>
      <c r="M39" s="1"/>
      <c r="N39" s="123"/>
      <c r="O39" s="123"/>
      <c r="P39" s="123"/>
      <c r="Q39" s="123"/>
      <c r="R39" s="123"/>
      <c r="S39" s="123"/>
      <c r="T39" s="123"/>
      <c r="U39" s="123"/>
    </row>
    <row r="40" spans="2:21">
      <c r="B40" s="42"/>
      <c r="C40" s="1"/>
      <c r="D40" s="20" t="s">
        <v>12</v>
      </c>
      <c r="E40" s="9"/>
      <c r="F40" s="22">
        <v>0.04</v>
      </c>
      <c r="G40" s="21">
        <v>0.27</v>
      </c>
      <c r="H40" s="29">
        <v>0.16</v>
      </c>
      <c r="I40" s="19"/>
      <c r="J40" s="22">
        <v>0.08</v>
      </c>
      <c r="K40" s="21">
        <v>0.24</v>
      </c>
      <c r="L40" s="29">
        <v>0.15</v>
      </c>
      <c r="M40" s="1"/>
      <c r="N40" s="123"/>
      <c r="O40" s="123"/>
      <c r="P40" s="123"/>
      <c r="Q40" s="123"/>
      <c r="R40" s="123"/>
      <c r="S40" s="123"/>
      <c r="T40" s="123"/>
      <c r="U40" s="123"/>
    </row>
    <row r="41" spans="2:21" ht="15">
      <c r="B41" s="42"/>
      <c r="C41" s="1"/>
      <c r="D41" s="9" t="s">
        <v>105</v>
      </c>
      <c r="E41" s="9"/>
      <c r="F41" s="33">
        <v>19</v>
      </c>
      <c r="G41" s="23">
        <v>49</v>
      </c>
      <c r="H41" s="36">
        <v>35</v>
      </c>
      <c r="I41" s="19"/>
      <c r="J41" s="33">
        <v>4</v>
      </c>
      <c r="K41" s="23">
        <v>37</v>
      </c>
      <c r="L41" s="36">
        <v>60</v>
      </c>
      <c r="N41" s="123"/>
      <c r="O41" s="123"/>
      <c r="P41" s="123"/>
      <c r="Q41" s="123"/>
      <c r="R41" s="123"/>
      <c r="S41" s="123"/>
      <c r="T41" s="123"/>
      <c r="U41" s="123"/>
    </row>
    <row r="42" spans="2:21" ht="13.5" thickBot="1">
      <c r="B42" s="42"/>
      <c r="C42" s="1"/>
      <c r="D42" s="20" t="s">
        <v>16</v>
      </c>
      <c r="E42" s="9"/>
      <c r="F42" s="39">
        <f>F41/F38</f>
        <v>7.8512396694214878E-2</v>
      </c>
      <c r="G42" s="40">
        <f>G41/G38</f>
        <v>0.13243243243243244</v>
      </c>
      <c r="H42" s="41">
        <f>H41/H38</f>
        <v>9.9150141643059492E-2</v>
      </c>
      <c r="I42" s="19"/>
      <c r="J42" s="39">
        <f>J41/J38</f>
        <v>7.1813285457809697E-3</v>
      </c>
      <c r="K42" s="40">
        <f>K41/K38</f>
        <v>5.1175656984785614E-2</v>
      </c>
      <c r="L42" s="41">
        <f>L41/L38</f>
        <v>8.3102493074792241E-2</v>
      </c>
      <c r="N42" s="123"/>
      <c r="O42" s="123"/>
      <c r="P42" s="123"/>
      <c r="Q42" s="123"/>
      <c r="R42" s="123"/>
      <c r="S42" s="123"/>
      <c r="T42" s="123"/>
      <c r="U42" s="123"/>
    </row>
    <row r="43" spans="2:21">
      <c r="B43" s="42"/>
      <c r="D43" s="1"/>
      <c r="F43" s="3"/>
      <c r="G43" s="168"/>
      <c r="H43" s="168"/>
      <c r="I43" s="3"/>
      <c r="J43" s="3"/>
      <c r="K43" s="3"/>
      <c r="L43" s="44"/>
    </row>
    <row r="44" spans="2:21">
      <c r="B44" s="42"/>
      <c r="C44" s="43"/>
      <c r="D44" s="45" t="s">
        <v>36</v>
      </c>
      <c r="E44" s="45"/>
      <c r="F44" s="3"/>
      <c r="G44" s="3"/>
      <c r="H44" s="3"/>
      <c r="I44" s="3"/>
      <c r="J44" s="3"/>
      <c r="K44" s="3"/>
      <c r="L44" s="44"/>
    </row>
    <row r="45" spans="2:21">
      <c r="B45" s="42"/>
      <c r="C45" s="43"/>
      <c r="D45" s="46" t="s">
        <v>37</v>
      </c>
      <c r="E45" s="45" t="s">
        <v>52</v>
      </c>
      <c r="F45" s="3"/>
      <c r="G45" s="3"/>
      <c r="H45" s="3"/>
      <c r="I45" s="3"/>
      <c r="J45" s="3"/>
      <c r="K45" s="3"/>
      <c r="L45" s="44"/>
    </row>
    <row r="46" spans="2:21">
      <c r="B46" s="42"/>
      <c r="C46" s="43"/>
      <c r="D46" s="46" t="s">
        <v>39</v>
      </c>
      <c r="E46" s="47" t="s">
        <v>121</v>
      </c>
      <c r="F46" s="101"/>
      <c r="G46" s="101"/>
      <c r="H46" s="101"/>
      <c r="I46" s="101"/>
      <c r="J46" s="101"/>
      <c r="K46" s="101"/>
      <c r="L46" s="48"/>
    </row>
    <row r="47" spans="2:21">
      <c r="B47" s="42"/>
      <c r="C47" s="43"/>
      <c r="D47" s="46" t="s">
        <v>41</v>
      </c>
      <c r="E47" s="47" t="s">
        <v>122</v>
      </c>
      <c r="F47" s="101"/>
      <c r="G47" s="101"/>
      <c r="H47" s="101"/>
      <c r="I47" s="101"/>
      <c r="J47" s="101"/>
      <c r="K47" s="101"/>
      <c r="L47" s="48"/>
    </row>
    <row r="48" spans="2:21">
      <c r="B48" s="42"/>
      <c r="C48" s="43"/>
      <c r="D48" s="46"/>
      <c r="E48" s="47" t="s">
        <v>123</v>
      </c>
      <c r="F48" s="101"/>
      <c r="G48" s="101"/>
      <c r="H48" s="101"/>
      <c r="I48" s="101"/>
      <c r="J48" s="101"/>
      <c r="K48" s="101"/>
      <c r="L48" s="48"/>
    </row>
    <row r="49" spans="2:12">
      <c r="B49" s="42"/>
      <c r="C49" s="43"/>
      <c r="D49" s="46" t="s">
        <v>43</v>
      </c>
      <c r="E49" s="47" t="s">
        <v>124</v>
      </c>
      <c r="F49" s="101"/>
      <c r="G49" s="101"/>
      <c r="H49" s="101"/>
      <c r="I49" s="101"/>
      <c r="J49" s="101"/>
      <c r="K49" s="101"/>
      <c r="L49" s="48"/>
    </row>
    <row r="50" spans="2:12">
      <c r="B50" s="42"/>
      <c r="D50" s="46" t="s">
        <v>45</v>
      </c>
      <c r="E50" s="47" t="s">
        <v>125</v>
      </c>
      <c r="L50" s="49"/>
    </row>
    <row r="51" spans="2:12" ht="13.5" thickBot="1">
      <c r="B51" s="53"/>
      <c r="C51" s="54"/>
      <c r="D51" s="55" t="s">
        <v>97</v>
      </c>
      <c r="E51" s="96" t="s">
        <v>38</v>
      </c>
      <c r="F51" s="54"/>
      <c r="G51" s="54"/>
      <c r="H51" s="54"/>
      <c r="I51" s="54"/>
      <c r="J51" s="54"/>
      <c r="K51" s="54"/>
      <c r="L51" s="56"/>
    </row>
    <row r="52" spans="2:12" s="3" customFormat="1" ht="6" customHeight="1">
      <c r="B52" s="1"/>
      <c r="C52" s="2"/>
      <c r="D52" s="2"/>
      <c r="E52" s="1"/>
      <c r="F52" s="1"/>
      <c r="G52" s="1"/>
      <c r="H52" s="1"/>
      <c r="I52" s="1"/>
      <c r="J52" s="1"/>
      <c r="K52" s="1"/>
      <c r="L52" s="1"/>
    </row>
    <row r="53" spans="2:12">
      <c r="F53" s="57"/>
      <c r="G53" s="57"/>
      <c r="H53" s="58"/>
      <c r="J53" s="57"/>
      <c r="K53" s="57"/>
      <c r="L53" s="58"/>
    </row>
    <row r="54" spans="2:12">
      <c r="F54" s="57"/>
      <c r="G54" s="57"/>
      <c r="H54" s="58"/>
      <c r="J54" s="57"/>
      <c r="K54" s="57"/>
      <c r="L54" s="58"/>
    </row>
    <row r="55" spans="2:12">
      <c r="C55" s="1"/>
      <c r="E55" s="50"/>
    </row>
    <row r="61" spans="2:12">
      <c r="G61" s="124"/>
      <c r="H61" s="124"/>
    </row>
  </sheetData>
  <pageMargins left="0.7" right="0.7" top="0.75" bottom="0.75" header="0.3" footer="0.3"/>
  <pageSetup scale="56" orientation="portrait" r:id="rId1"/>
  <ignoredErrors>
    <ignoredError sqref="D45:D5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1969-B0CF-4BAE-9D5C-14D1BD35E125}">
  <dimension ref="B1:U96"/>
  <sheetViews>
    <sheetView showGridLines="0" zoomScaleNormal="100" zoomScaleSheetLayoutView="100" workbookViewId="0">
      <pane xSplit="5" ySplit="3" topLeftCell="F4" activePane="bottomRight" state="frozen"/>
      <selection pane="bottomRight" activeCell="F5" sqref="F5"/>
      <selection pane="bottomLeft" activeCell="F5" sqref="F5"/>
      <selection pane="topRight" activeCell="F5" sqref="F5"/>
    </sheetView>
  </sheetViews>
  <sheetFormatPr defaultColWidth="9.140625" defaultRowHeight="12.75"/>
  <cols>
    <col min="1" max="1" width="1.7109375" style="1"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4" width="13.7109375" style="1" bestFit="1" customWidth="1"/>
    <col min="15" max="15" width="9.140625" style="1" customWidth="1"/>
    <col min="16" max="16384" width="9.140625" style="1"/>
  </cols>
  <sheetData>
    <row r="1" spans="2:21" ht="7.5" customHeight="1" thickBot="1"/>
    <row r="2" spans="2:21">
      <c r="B2" s="5" t="s">
        <v>19</v>
      </c>
      <c r="C2" s="51"/>
      <c r="D2" s="6"/>
      <c r="E2" s="7"/>
      <c r="F2" s="6"/>
      <c r="G2" s="6"/>
      <c r="H2" s="7"/>
      <c r="I2" s="59"/>
      <c r="J2" s="5"/>
      <c r="K2" s="6"/>
      <c r="L2" s="7"/>
    </row>
    <row r="3" spans="2:21">
      <c r="B3" s="42"/>
      <c r="C3" s="8"/>
      <c r="D3" s="3" t="s">
        <v>1</v>
      </c>
      <c r="E3" s="144"/>
      <c r="F3" s="10" t="s">
        <v>2</v>
      </c>
      <c r="G3" s="10" t="s">
        <v>3</v>
      </c>
      <c r="H3" s="13" t="s">
        <v>4</v>
      </c>
      <c r="I3" s="11"/>
      <c r="J3" s="12" t="s">
        <v>5</v>
      </c>
      <c r="K3" s="10" t="s">
        <v>6</v>
      </c>
      <c r="L3" s="13" t="s">
        <v>7</v>
      </c>
    </row>
    <row r="4" spans="2:21" s="3" customFormat="1">
      <c r="B4" s="42"/>
      <c r="C4" s="8"/>
      <c r="D4" s="140" t="s">
        <v>8</v>
      </c>
      <c r="E4" s="141"/>
      <c r="F4" s="142"/>
      <c r="G4" s="142"/>
      <c r="H4" s="143"/>
      <c r="I4" s="166"/>
      <c r="J4" s="142"/>
      <c r="K4" s="142"/>
      <c r="L4" s="143"/>
      <c r="N4" s="97"/>
      <c r="O4" s="97"/>
      <c r="P4" s="97"/>
    </row>
    <row r="5" spans="2:21" ht="15">
      <c r="B5" s="42"/>
      <c r="C5" s="37" t="s">
        <v>56</v>
      </c>
      <c r="D5" s="154" t="s">
        <v>126</v>
      </c>
      <c r="E5" s="169"/>
      <c r="F5" s="156"/>
      <c r="G5" s="156"/>
      <c r="H5" s="157"/>
      <c r="I5" s="16"/>
      <c r="J5" s="159"/>
      <c r="K5" s="156"/>
      <c r="L5" s="157"/>
    </row>
    <row r="6" spans="2:21">
      <c r="B6" s="42"/>
      <c r="C6" s="1"/>
      <c r="D6" s="9" t="s">
        <v>10</v>
      </c>
      <c r="E6" s="144"/>
      <c r="F6" s="24">
        <v>225</v>
      </c>
      <c r="G6" s="24">
        <v>309</v>
      </c>
      <c r="H6" s="26">
        <v>412</v>
      </c>
      <c r="I6" s="137"/>
      <c r="J6" s="24">
        <v>515</v>
      </c>
      <c r="K6" s="24">
        <v>686</v>
      </c>
      <c r="L6" s="132">
        <v>903</v>
      </c>
      <c r="N6" s="123"/>
      <c r="O6" s="123"/>
      <c r="P6" s="123"/>
      <c r="Q6" s="123"/>
      <c r="R6" s="123"/>
      <c r="S6" s="123"/>
      <c r="T6" s="123"/>
      <c r="U6" s="123"/>
    </row>
    <row r="7" spans="2:21">
      <c r="B7" s="42"/>
      <c r="C7" s="1"/>
      <c r="D7" s="20" t="s">
        <v>11</v>
      </c>
      <c r="E7" s="144"/>
      <c r="F7" s="99">
        <v>0.27</v>
      </c>
      <c r="G7" s="99">
        <f t="shared" ref="G7:H7" si="0">G6/F6-1</f>
        <v>0.37333333333333329</v>
      </c>
      <c r="H7" s="100">
        <f t="shared" si="0"/>
        <v>0.33333333333333326</v>
      </c>
      <c r="I7" s="135"/>
      <c r="J7" s="99">
        <v>0.33</v>
      </c>
      <c r="K7" s="99">
        <f t="shared" ref="K7" si="1">K6/J6-1</f>
        <v>0.33203883495145625</v>
      </c>
      <c r="L7" s="29">
        <f>L6/K6-1</f>
        <v>0.31632653061224492</v>
      </c>
      <c r="N7" s="123"/>
      <c r="O7" s="123"/>
      <c r="P7" s="123"/>
      <c r="Q7" s="124"/>
      <c r="R7" s="124"/>
      <c r="S7" s="124"/>
      <c r="T7" s="124"/>
      <c r="U7" s="123"/>
    </row>
    <row r="8" spans="2:21">
      <c r="B8" s="42"/>
      <c r="C8" s="1"/>
      <c r="D8" s="20" t="s">
        <v>12</v>
      </c>
      <c r="E8" s="144"/>
      <c r="F8" s="99">
        <v>0.25</v>
      </c>
      <c r="G8" s="99">
        <v>0.4</v>
      </c>
      <c r="H8" s="100">
        <v>0.56999999999999995</v>
      </c>
      <c r="I8" s="135"/>
      <c r="J8" s="99">
        <v>0.32</v>
      </c>
      <c r="K8" s="99">
        <v>0.41</v>
      </c>
      <c r="L8" s="135">
        <v>0.52</v>
      </c>
      <c r="N8" s="123"/>
      <c r="O8" s="123"/>
      <c r="P8" s="124"/>
      <c r="Q8" s="124"/>
      <c r="R8" s="124"/>
      <c r="S8" s="124"/>
      <c r="T8" s="124"/>
      <c r="U8" s="123"/>
    </row>
    <row r="9" spans="2:21">
      <c r="B9" s="42"/>
      <c r="C9" s="1"/>
      <c r="D9" s="9" t="s">
        <v>15</v>
      </c>
      <c r="E9" s="144"/>
      <c r="F9" s="24">
        <v>-24</v>
      </c>
      <c r="G9" s="24">
        <v>-27</v>
      </c>
      <c r="H9" s="26">
        <v>-80</v>
      </c>
      <c r="I9" s="137"/>
      <c r="J9" s="24">
        <v>-55</v>
      </c>
      <c r="K9" s="24">
        <v>-46</v>
      </c>
      <c r="L9" s="132">
        <v>-83</v>
      </c>
      <c r="M9" s="1"/>
      <c r="N9" s="123"/>
      <c r="O9" s="123"/>
      <c r="P9" s="123"/>
      <c r="Q9" s="123"/>
      <c r="R9" s="123"/>
      <c r="S9" s="123"/>
      <c r="T9" s="123"/>
      <c r="U9" s="123"/>
    </row>
    <row r="10" spans="2:21">
      <c r="B10" s="42"/>
      <c r="C10" s="1"/>
      <c r="D10" s="20" t="s">
        <v>16</v>
      </c>
      <c r="E10" s="144"/>
      <c r="F10" s="99">
        <f t="shared" ref="F10:L10" si="2">F9/F6</f>
        <v>-0.10666666666666667</v>
      </c>
      <c r="G10" s="99">
        <f t="shared" si="2"/>
        <v>-8.7378640776699032E-2</v>
      </c>
      <c r="H10" s="100">
        <f t="shared" si="2"/>
        <v>-0.1941747572815534</v>
      </c>
      <c r="I10" s="135"/>
      <c r="J10" s="99">
        <f t="shared" si="2"/>
        <v>-0.10679611650485436</v>
      </c>
      <c r="K10" s="99">
        <f t="shared" si="2"/>
        <v>-6.7055393586005832E-2</v>
      </c>
      <c r="L10" s="135">
        <f t="shared" si="2"/>
        <v>-9.1915836101882614E-2</v>
      </c>
      <c r="N10" s="123"/>
      <c r="O10" s="124"/>
      <c r="P10" s="124"/>
      <c r="Q10" s="124"/>
      <c r="R10" s="124"/>
      <c r="S10" s="124"/>
      <c r="T10" s="124"/>
      <c r="U10" s="123"/>
    </row>
    <row r="11" spans="2:21">
      <c r="B11" s="42"/>
      <c r="C11" s="1"/>
      <c r="D11" s="20"/>
      <c r="E11" s="144"/>
      <c r="F11" s="21"/>
      <c r="G11" s="21"/>
      <c r="H11" s="29"/>
      <c r="I11" s="19"/>
      <c r="J11" s="22"/>
      <c r="K11" s="21"/>
      <c r="L11" s="29"/>
      <c r="N11" s="123"/>
      <c r="O11" s="123"/>
      <c r="P11" s="123"/>
      <c r="Q11" s="123"/>
      <c r="R11" s="123"/>
      <c r="S11" s="123"/>
      <c r="T11" s="123"/>
    </row>
    <row r="12" spans="2:21" ht="15">
      <c r="B12" s="42"/>
      <c r="D12" s="151" t="s">
        <v>127</v>
      </c>
      <c r="E12" s="170"/>
      <c r="F12" s="15"/>
      <c r="G12" s="15"/>
      <c r="H12" s="18"/>
      <c r="I12" s="16"/>
      <c r="J12" s="17"/>
      <c r="K12" s="15"/>
      <c r="L12" s="18"/>
      <c r="N12" s="123"/>
      <c r="O12" s="123"/>
      <c r="P12" s="123"/>
      <c r="Q12" s="123"/>
      <c r="R12" s="123"/>
      <c r="S12" s="123"/>
      <c r="T12" s="123"/>
    </row>
    <row r="13" spans="2:21">
      <c r="B13" s="42"/>
      <c r="C13" s="1"/>
      <c r="D13" s="152" t="s">
        <v>128</v>
      </c>
      <c r="E13" s="144"/>
      <c r="F13" s="23">
        <f>F26+F38</f>
        <v>23.72</v>
      </c>
      <c r="G13" s="23">
        <f>G26+G38</f>
        <v>35.269999999999996</v>
      </c>
      <c r="H13" s="36">
        <f>H26+H38</f>
        <v>46.45</v>
      </c>
      <c r="I13" s="19"/>
      <c r="J13" s="33">
        <f>J26+J38</f>
        <v>55.05</v>
      </c>
      <c r="K13" s="23">
        <f>K26+K38</f>
        <v>78.490000000000009</v>
      </c>
      <c r="L13" s="36">
        <f>L26+L38</f>
        <v>97.53</v>
      </c>
      <c r="M13" s="1"/>
      <c r="N13" s="123"/>
      <c r="O13" s="123"/>
      <c r="P13" s="123"/>
      <c r="Q13" s="123"/>
      <c r="R13" s="123"/>
      <c r="S13" s="123"/>
      <c r="T13" s="123"/>
      <c r="U13" s="123"/>
    </row>
    <row r="14" spans="2:21">
      <c r="B14" s="42"/>
      <c r="C14" s="1"/>
      <c r="D14" s="153" t="s">
        <v>11</v>
      </c>
      <c r="E14" s="144"/>
      <c r="F14" s="21">
        <v>0.34</v>
      </c>
      <c r="G14" s="21">
        <f>G13/F13-1</f>
        <v>0.48693086003372676</v>
      </c>
      <c r="H14" s="29">
        <f>H13/G13-1</f>
        <v>0.316983271902467</v>
      </c>
      <c r="I14" s="19"/>
      <c r="J14" s="22">
        <v>0.45</v>
      </c>
      <c r="K14" s="21">
        <f>K13/J13-1</f>
        <v>0.42579473206176233</v>
      </c>
      <c r="L14" s="29">
        <f>L13/K13-1</f>
        <v>0.24257867244234932</v>
      </c>
      <c r="M14" s="1"/>
      <c r="N14" s="123"/>
      <c r="O14" s="124"/>
      <c r="P14" s="123"/>
      <c r="Q14" s="124"/>
      <c r="R14" s="124"/>
      <c r="S14" s="124"/>
      <c r="T14" s="124"/>
      <c r="U14" s="123"/>
    </row>
    <row r="15" spans="2:21">
      <c r="B15" s="42"/>
      <c r="C15" s="1"/>
      <c r="D15" s="153" t="s">
        <v>12</v>
      </c>
      <c r="E15" s="144"/>
      <c r="F15" s="21">
        <v>0.37</v>
      </c>
      <c r="G15" s="21">
        <v>0.48</v>
      </c>
      <c r="H15" s="29">
        <v>0.49</v>
      </c>
      <c r="I15" s="19"/>
      <c r="J15" s="22">
        <v>0.46</v>
      </c>
      <c r="K15" s="21">
        <v>0.47</v>
      </c>
      <c r="L15" s="29">
        <v>0.39</v>
      </c>
      <c r="M15" s="1"/>
      <c r="N15" s="123"/>
      <c r="O15" s="123"/>
      <c r="P15" s="124"/>
      <c r="Q15" s="124"/>
      <c r="R15" s="124"/>
      <c r="S15" s="124"/>
      <c r="T15" s="124"/>
      <c r="U15" s="123"/>
    </row>
    <row r="16" spans="2:21" ht="15">
      <c r="B16" s="42"/>
      <c r="C16" s="1"/>
      <c r="D16" s="152" t="s">
        <v>129</v>
      </c>
      <c r="E16" s="144"/>
      <c r="F16" s="23">
        <f>F29+F41</f>
        <v>738.97</v>
      </c>
      <c r="G16" s="23">
        <f>G29+G41</f>
        <v>1074.54</v>
      </c>
      <c r="H16" s="36">
        <f>H29+H41</f>
        <v>1256.07</v>
      </c>
      <c r="I16" s="19"/>
      <c r="J16" s="33">
        <f>J29+J41</f>
        <v>1657.6</v>
      </c>
      <c r="K16" s="23">
        <f>K29+K41</f>
        <v>2257.4</v>
      </c>
      <c r="L16" s="36">
        <f>L29+L41</f>
        <v>2675.5</v>
      </c>
      <c r="N16" s="123"/>
      <c r="O16" s="123"/>
      <c r="P16" s="123"/>
      <c r="Q16" s="123"/>
      <c r="R16" s="123"/>
      <c r="S16" s="123"/>
      <c r="T16" s="123"/>
      <c r="U16" s="123"/>
    </row>
    <row r="17" spans="2:21">
      <c r="B17" s="42"/>
      <c r="C17" s="1"/>
      <c r="D17" s="153" t="s">
        <v>61</v>
      </c>
      <c r="E17" s="144"/>
      <c r="F17" s="21">
        <v>0.33</v>
      </c>
      <c r="G17" s="21">
        <f>G16/F16-1</f>
        <v>0.45410503809356251</v>
      </c>
      <c r="H17" s="29">
        <f>H16/G16-1</f>
        <v>0.16893740577363325</v>
      </c>
      <c r="I17" s="19"/>
      <c r="J17" s="22">
        <v>0.38</v>
      </c>
      <c r="K17" s="21">
        <f>K16/J16-1</f>
        <v>0.3618484555984558</v>
      </c>
      <c r="L17" s="29">
        <f>L16/K16-1</f>
        <v>0.1852130769912288</v>
      </c>
      <c r="M17" s="1"/>
      <c r="N17" s="123"/>
      <c r="O17" s="124"/>
      <c r="P17" s="123"/>
      <c r="Q17" s="124"/>
      <c r="R17" s="124"/>
      <c r="S17" s="124"/>
      <c r="T17" s="124"/>
      <c r="U17" s="123"/>
    </row>
    <row r="18" spans="2:21">
      <c r="B18" s="42"/>
      <c r="C18" s="1"/>
      <c r="D18" s="153" t="s">
        <v>130</v>
      </c>
      <c r="E18" s="144"/>
      <c r="F18" s="21">
        <v>0.25</v>
      </c>
      <c r="G18" s="21">
        <v>0.45</v>
      </c>
      <c r="H18" s="29">
        <v>0.17</v>
      </c>
      <c r="I18" s="19"/>
      <c r="J18" s="22">
        <v>0.32</v>
      </c>
      <c r="K18" s="21">
        <v>0.36</v>
      </c>
      <c r="L18" s="29">
        <v>0.19</v>
      </c>
      <c r="N18" s="123"/>
      <c r="O18" s="124"/>
      <c r="P18" s="124"/>
      <c r="Q18" s="124"/>
      <c r="R18" s="124"/>
      <c r="S18" s="124"/>
      <c r="T18" s="124"/>
      <c r="U18" s="123"/>
    </row>
    <row r="19" spans="2:21" ht="12.75" customHeight="1">
      <c r="B19" s="42"/>
      <c r="C19" s="1"/>
      <c r="D19" s="152" t="s">
        <v>131</v>
      </c>
      <c r="E19" s="144"/>
      <c r="F19" s="23">
        <v>218</v>
      </c>
      <c r="G19" s="23">
        <v>294</v>
      </c>
      <c r="H19" s="36">
        <v>363</v>
      </c>
      <c r="I19" s="19"/>
      <c r="J19" s="33">
        <v>499</v>
      </c>
      <c r="K19" s="23">
        <v>643</v>
      </c>
      <c r="L19" s="36">
        <v>790</v>
      </c>
      <c r="N19" s="123"/>
      <c r="O19" s="124"/>
      <c r="P19" s="123"/>
      <c r="Q19" s="123"/>
      <c r="R19" s="123"/>
      <c r="S19" s="123"/>
      <c r="T19" s="123"/>
      <c r="U19" s="123"/>
    </row>
    <row r="20" spans="2:21">
      <c r="B20" s="42"/>
      <c r="C20" s="1"/>
      <c r="D20" s="153" t="s">
        <v>11</v>
      </c>
      <c r="E20" s="144"/>
      <c r="F20" s="21">
        <v>0.28999999999999998</v>
      </c>
      <c r="G20" s="21">
        <f>G19/F19-1</f>
        <v>0.34862385321100908</v>
      </c>
      <c r="H20" s="29">
        <f>H19/G19-1</f>
        <v>0.23469387755102034</v>
      </c>
      <c r="I20" s="19"/>
      <c r="J20" s="22">
        <v>0.34</v>
      </c>
      <c r="K20" s="21">
        <f>K19/J19-1</f>
        <v>0.2885771543086173</v>
      </c>
      <c r="L20" s="29">
        <f>L19/K19-1</f>
        <v>0.22861586314152404</v>
      </c>
      <c r="N20" s="123"/>
      <c r="O20" s="124"/>
      <c r="P20" s="123"/>
      <c r="Q20" s="124"/>
      <c r="R20" s="124"/>
      <c r="S20" s="124"/>
      <c r="T20" s="124"/>
      <c r="U20" s="123"/>
    </row>
    <row r="21" spans="2:21">
      <c r="B21" s="42"/>
      <c r="C21" s="1"/>
      <c r="D21" s="153" t="s">
        <v>12</v>
      </c>
      <c r="E21" s="144"/>
      <c r="F21" s="21">
        <v>0.27218934911242604</v>
      </c>
      <c r="G21" s="21">
        <v>0.37155963302752293</v>
      </c>
      <c r="H21" s="29">
        <v>0.46779661016949153</v>
      </c>
      <c r="I21" s="19"/>
      <c r="J21" s="22">
        <v>0.32439678284182305</v>
      </c>
      <c r="K21" s="21">
        <v>0.36873747494989978</v>
      </c>
      <c r="L21" s="29">
        <v>0.43</v>
      </c>
      <c r="N21" s="123"/>
      <c r="O21" s="124"/>
      <c r="P21" s="124"/>
      <c r="Q21" s="124"/>
      <c r="R21" s="124"/>
      <c r="S21" s="124"/>
      <c r="T21" s="124"/>
      <c r="U21" s="123"/>
    </row>
    <row r="22" spans="2:21">
      <c r="B22" s="42"/>
      <c r="C22" s="1"/>
      <c r="D22" s="152" t="s">
        <v>15</v>
      </c>
      <c r="E22" s="144"/>
      <c r="F22" s="23">
        <v>3</v>
      </c>
      <c r="G22" s="23">
        <v>9</v>
      </c>
      <c r="H22" s="36">
        <v>-25</v>
      </c>
      <c r="I22" s="19"/>
      <c r="J22" s="33">
        <v>10</v>
      </c>
      <c r="K22" s="23">
        <v>28</v>
      </c>
      <c r="L22" s="36">
        <v>-2</v>
      </c>
      <c r="N22" s="123"/>
      <c r="O22" s="124"/>
      <c r="P22" s="124"/>
      <c r="Q22" s="123"/>
      <c r="R22" s="123"/>
      <c r="S22" s="123"/>
      <c r="T22" s="123"/>
      <c r="U22" s="123"/>
    </row>
    <row r="23" spans="2:21">
      <c r="B23" s="42"/>
      <c r="C23" s="1"/>
      <c r="D23" s="153" t="s">
        <v>132</v>
      </c>
      <c r="E23" s="144"/>
      <c r="F23" s="21">
        <f>F22/F19</f>
        <v>1.3761467889908258E-2</v>
      </c>
      <c r="G23" s="21">
        <f>G22/G19</f>
        <v>3.0612244897959183E-2</v>
      </c>
      <c r="H23" s="29">
        <f>H22/H19</f>
        <v>-6.8870523415977963E-2</v>
      </c>
      <c r="I23" s="19"/>
      <c r="J23" s="22">
        <f>J22/J19</f>
        <v>2.004008016032064E-2</v>
      </c>
      <c r="K23" s="21">
        <f>K22/K19</f>
        <v>4.3545878693623641E-2</v>
      </c>
      <c r="L23" s="29">
        <f>L22/L19</f>
        <v>-2.5316455696202532E-3</v>
      </c>
      <c r="N23" s="123"/>
      <c r="O23" s="124"/>
      <c r="P23" s="124"/>
      <c r="Q23" s="124"/>
      <c r="R23" s="124"/>
      <c r="S23" s="124"/>
      <c r="T23" s="124"/>
      <c r="U23" s="123"/>
    </row>
    <row r="24" spans="2:21" ht="15">
      <c r="B24" s="42"/>
      <c r="C24" s="1"/>
      <c r="D24" s="153" t="s">
        <v>133</v>
      </c>
      <c r="E24" s="144"/>
      <c r="F24" s="21" t="s">
        <v>27</v>
      </c>
      <c r="G24" s="21" t="s">
        <v>27</v>
      </c>
      <c r="H24" s="29">
        <v>-0.02</v>
      </c>
      <c r="I24" s="19"/>
      <c r="J24" s="22" t="s">
        <v>27</v>
      </c>
      <c r="K24" s="21" t="s">
        <v>27</v>
      </c>
      <c r="L24" s="29">
        <f>(L22+23)/L19</f>
        <v>2.6582278481012658E-2</v>
      </c>
      <c r="N24" s="123"/>
      <c r="O24" s="124"/>
      <c r="P24" s="123"/>
      <c r="Q24" s="123"/>
      <c r="R24" s="123"/>
      <c r="S24" s="123"/>
      <c r="T24" s="123"/>
      <c r="U24" s="123"/>
    </row>
    <row r="25" spans="2:21">
      <c r="B25" s="42"/>
      <c r="C25" s="1"/>
      <c r="D25" s="151" t="s">
        <v>134</v>
      </c>
      <c r="E25" s="170"/>
      <c r="F25" s="15"/>
      <c r="G25" s="15"/>
      <c r="H25" s="18"/>
      <c r="I25" s="16"/>
      <c r="J25" s="17"/>
      <c r="K25" s="15"/>
      <c r="L25" s="18"/>
      <c r="N25" s="123"/>
      <c r="O25" s="123"/>
      <c r="P25" s="123"/>
      <c r="Q25" s="123"/>
      <c r="R25" s="123"/>
      <c r="S25" s="123"/>
      <c r="T25" s="123"/>
    </row>
    <row r="26" spans="2:21">
      <c r="B26" s="42"/>
      <c r="C26" s="1"/>
      <c r="D26" s="152" t="s">
        <v>128</v>
      </c>
      <c r="E26" s="144"/>
      <c r="F26" s="23">
        <v>10.98</v>
      </c>
      <c r="G26" s="23">
        <v>18.93</v>
      </c>
      <c r="H26" s="36">
        <v>28.11</v>
      </c>
      <c r="I26" s="19"/>
      <c r="J26" s="33">
        <v>26.6</v>
      </c>
      <c r="K26" s="23">
        <v>43.79</v>
      </c>
      <c r="L26" s="36">
        <v>58.26</v>
      </c>
      <c r="N26" s="123"/>
      <c r="O26" s="123"/>
      <c r="P26" s="123"/>
      <c r="Q26" s="123"/>
      <c r="R26" s="123"/>
      <c r="S26" s="123"/>
      <c r="T26" s="123"/>
      <c r="U26" s="123"/>
    </row>
    <row r="27" spans="2:21">
      <c r="B27" s="42"/>
      <c r="C27" s="1"/>
      <c r="D27" s="153" t="s">
        <v>11</v>
      </c>
      <c r="E27" s="144"/>
      <c r="F27" s="21">
        <v>0.16</v>
      </c>
      <c r="G27" s="21">
        <f>G26/F26-1</f>
        <v>0.72404371584699434</v>
      </c>
      <c r="H27" s="29">
        <f>H26/G26-1</f>
        <v>0.48494453248811409</v>
      </c>
      <c r="I27" s="19"/>
      <c r="J27" s="22">
        <v>0.37</v>
      </c>
      <c r="K27" s="21">
        <f>K26/J26-1</f>
        <v>0.64624060150375917</v>
      </c>
      <c r="L27" s="29">
        <f>L26/K26-1</f>
        <v>0.33044073989495315</v>
      </c>
      <c r="N27" s="123"/>
      <c r="O27" s="123"/>
      <c r="P27" s="123"/>
      <c r="Q27" s="123"/>
      <c r="R27" s="123"/>
      <c r="S27" s="123"/>
      <c r="T27" s="123"/>
      <c r="U27" s="123"/>
    </row>
    <row r="28" spans="2:21">
      <c r="B28" s="42"/>
      <c r="C28" s="1"/>
      <c r="D28" s="153" t="s">
        <v>12</v>
      </c>
      <c r="E28" s="144"/>
      <c r="F28" s="21">
        <v>0.24</v>
      </c>
      <c r="G28" s="21">
        <v>0.7</v>
      </c>
      <c r="H28" s="29">
        <v>0.59</v>
      </c>
      <c r="I28" s="19"/>
      <c r="J28" s="22">
        <v>0.42</v>
      </c>
      <c r="K28" s="21">
        <v>0.66</v>
      </c>
      <c r="L28" s="29">
        <v>0.44</v>
      </c>
      <c r="N28" s="123"/>
      <c r="O28" s="123"/>
      <c r="P28" s="123"/>
      <c r="Q28" s="123"/>
      <c r="R28" s="123"/>
      <c r="S28" s="123"/>
      <c r="T28" s="123"/>
      <c r="U28" s="123"/>
    </row>
    <row r="29" spans="2:21" ht="15">
      <c r="B29" s="42"/>
      <c r="C29" s="60"/>
      <c r="D29" s="152" t="s">
        <v>129</v>
      </c>
      <c r="E29" s="144"/>
      <c r="F29" s="23">
        <v>355.46</v>
      </c>
      <c r="G29" s="23">
        <v>542.92999999999995</v>
      </c>
      <c r="H29" s="36">
        <v>667.03</v>
      </c>
      <c r="I29" s="19"/>
      <c r="J29" s="33">
        <v>792.3</v>
      </c>
      <c r="K29" s="23">
        <v>1145.7</v>
      </c>
      <c r="L29" s="36">
        <v>1435.8</v>
      </c>
      <c r="N29" s="123"/>
      <c r="O29" s="123"/>
      <c r="P29" s="123"/>
      <c r="Q29" s="123"/>
      <c r="R29" s="123"/>
      <c r="S29" s="123"/>
      <c r="T29" s="123"/>
      <c r="U29" s="123"/>
    </row>
    <row r="30" spans="2:21">
      <c r="B30" s="42"/>
      <c r="C30" s="1"/>
      <c r="D30" s="153" t="s">
        <v>61</v>
      </c>
      <c r="E30" s="144"/>
      <c r="F30" s="21">
        <v>0.17</v>
      </c>
      <c r="G30" s="21">
        <f>G29/F29-1</f>
        <v>0.52740111404940082</v>
      </c>
      <c r="H30" s="29">
        <f>H29/G29-1</f>
        <v>0.22857458604239955</v>
      </c>
      <c r="I30" s="19"/>
      <c r="J30" s="22">
        <v>0.27</v>
      </c>
      <c r="K30" s="21">
        <f>K29/J29-1</f>
        <v>0.44604316546762601</v>
      </c>
      <c r="L30" s="29">
        <f>L29/K29-1</f>
        <v>0.25320764598062317</v>
      </c>
      <c r="N30" s="123"/>
      <c r="O30" s="123"/>
      <c r="P30" s="123"/>
      <c r="Q30" s="123"/>
      <c r="R30" s="123"/>
      <c r="S30" s="123"/>
      <c r="T30" s="123"/>
      <c r="U30" s="123"/>
    </row>
    <row r="31" spans="2:21">
      <c r="B31" s="42"/>
      <c r="C31" s="1"/>
      <c r="D31" s="153" t="s">
        <v>130</v>
      </c>
      <c r="E31" s="144"/>
      <c r="F31" s="21">
        <v>0.17</v>
      </c>
      <c r="G31" s="21">
        <v>0.53</v>
      </c>
      <c r="H31" s="29">
        <v>0.23</v>
      </c>
      <c r="I31" s="19"/>
      <c r="J31" s="22">
        <v>0.27</v>
      </c>
      <c r="K31" s="21">
        <v>0.45</v>
      </c>
      <c r="L31" s="29">
        <v>0.25</v>
      </c>
      <c r="N31" s="123"/>
      <c r="O31" s="123"/>
      <c r="P31" s="123"/>
      <c r="Q31" s="123"/>
      <c r="R31" s="123"/>
      <c r="S31" s="123"/>
      <c r="T31" s="123"/>
      <c r="U31" s="123"/>
    </row>
    <row r="32" spans="2:21" ht="15">
      <c r="B32" s="42"/>
      <c r="C32" s="1"/>
      <c r="D32" s="152" t="s">
        <v>131</v>
      </c>
      <c r="E32" s="144"/>
      <c r="F32" s="23" t="s">
        <v>27</v>
      </c>
      <c r="G32" s="23">
        <v>133</v>
      </c>
      <c r="H32" s="36">
        <v>183</v>
      </c>
      <c r="I32" s="19"/>
      <c r="J32" s="33">
        <v>206</v>
      </c>
      <c r="K32" s="23">
        <v>304</v>
      </c>
      <c r="L32" s="36">
        <v>399</v>
      </c>
      <c r="N32" s="123"/>
      <c r="O32" s="123"/>
      <c r="P32" s="123"/>
      <c r="Q32" s="123"/>
      <c r="R32" s="123"/>
      <c r="S32" s="123"/>
      <c r="T32" s="123"/>
      <c r="U32" s="123"/>
    </row>
    <row r="33" spans="2:21" ht="12.75" customHeight="1">
      <c r="B33" s="42"/>
      <c r="C33" s="1"/>
      <c r="D33" s="153" t="s">
        <v>11</v>
      </c>
      <c r="E33" s="144"/>
      <c r="F33" s="21">
        <v>0.02</v>
      </c>
      <c r="G33" s="21">
        <v>0.56000000000000005</v>
      </c>
      <c r="H33" s="29">
        <f>H32/G32-1</f>
        <v>0.37593984962406024</v>
      </c>
      <c r="I33" s="19"/>
      <c r="J33" s="22">
        <v>0.18</v>
      </c>
      <c r="K33" s="21">
        <f>K32/J32-1</f>
        <v>0.47572815533980584</v>
      </c>
      <c r="L33" s="29">
        <f>L32/K32-1</f>
        <v>0.3125</v>
      </c>
      <c r="N33" s="123"/>
      <c r="O33" s="123"/>
      <c r="P33" s="123"/>
      <c r="Q33" s="124"/>
      <c r="R33" s="124"/>
      <c r="S33" s="124"/>
      <c r="T33" s="124"/>
      <c r="U33" s="123"/>
    </row>
    <row r="34" spans="2:21">
      <c r="B34" s="42"/>
      <c r="C34" s="1"/>
      <c r="D34" s="153" t="s">
        <v>12</v>
      </c>
      <c r="E34" s="144"/>
      <c r="F34" s="21">
        <v>0.05</v>
      </c>
      <c r="G34" s="21">
        <v>0.55000000000000004</v>
      </c>
      <c r="H34" s="29">
        <v>0.48</v>
      </c>
      <c r="I34" s="19"/>
      <c r="J34" s="22">
        <v>0.2</v>
      </c>
      <c r="K34" s="21">
        <v>0.49</v>
      </c>
      <c r="L34" s="29">
        <v>0.42</v>
      </c>
      <c r="N34" s="123"/>
      <c r="O34" s="123"/>
      <c r="P34" s="124"/>
      <c r="Q34" s="124"/>
      <c r="R34" s="124"/>
      <c r="S34" s="124"/>
      <c r="T34" s="124"/>
      <c r="U34" s="123"/>
    </row>
    <row r="35" spans="2:21">
      <c r="B35" s="42"/>
      <c r="C35" s="1"/>
      <c r="D35" s="152" t="s">
        <v>15</v>
      </c>
      <c r="E35" s="144"/>
      <c r="F35" s="23" t="s">
        <v>27</v>
      </c>
      <c r="G35" s="23" t="s">
        <v>27</v>
      </c>
      <c r="H35" s="36" t="s">
        <v>27</v>
      </c>
      <c r="I35" s="19"/>
      <c r="J35" s="33" t="s">
        <v>27</v>
      </c>
      <c r="K35" s="23">
        <v>6</v>
      </c>
      <c r="L35" s="36">
        <v>11</v>
      </c>
      <c r="N35" s="123"/>
      <c r="O35" s="123"/>
      <c r="P35" s="123"/>
      <c r="Q35" s="123"/>
      <c r="R35" s="123"/>
      <c r="S35" s="123"/>
      <c r="T35" s="123"/>
      <c r="U35" s="123"/>
    </row>
    <row r="36" spans="2:21">
      <c r="B36" s="42"/>
      <c r="C36" s="1"/>
      <c r="D36" s="153" t="s">
        <v>132</v>
      </c>
      <c r="E36" s="144"/>
      <c r="F36" s="21" t="s">
        <v>27</v>
      </c>
      <c r="G36" s="21" t="s">
        <v>27</v>
      </c>
      <c r="H36" s="29" t="s">
        <v>27</v>
      </c>
      <c r="I36" s="19"/>
      <c r="J36" s="22" t="s">
        <v>27</v>
      </c>
      <c r="K36" s="21">
        <f>K35/K32</f>
        <v>1.9736842105263157E-2</v>
      </c>
      <c r="L36" s="29">
        <f>L35/L32</f>
        <v>2.7568922305764409E-2</v>
      </c>
      <c r="N36" s="123"/>
      <c r="O36" s="124"/>
      <c r="P36" s="124"/>
      <c r="Q36" s="124"/>
      <c r="R36" s="124"/>
      <c r="S36" s="124"/>
      <c r="T36" s="124"/>
      <c r="U36" s="123"/>
    </row>
    <row r="37" spans="2:21">
      <c r="B37" s="42"/>
      <c r="C37" s="1"/>
      <c r="D37" s="151" t="s">
        <v>135</v>
      </c>
      <c r="E37" s="170"/>
      <c r="F37" s="15"/>
      <c r="G37" s="15"/>
      <c r="H37" s="18"/>
      <c r="I37" s="16"/>
      <c r="J37" s="17"/>
      <c r="K37" s="15"/>
      <c r="L37" s="18"/>
      <c r="N37" s="123"/>
      <c r="O37" s="123"/>
      <c r="P37" s="123"/>
      <c r="Q37" s="123"/>
      <c r="R37" s="123"/>
      <c r="S37" s="123"/>
      <c r="T37" s="123"/>
    </row>
    <row r="38" spans="2:21" s="62" customFormat="1">
      <c r="B38" s="61"/>
      <c r="C38" s="1"/>
      <c r="D38" s="152" t="s">
        <v>128</v>
      </c>
      <c r="E38" s="144"/>
      <c r="F38" s="23">
        <v>12.74</v>
      </c>
      <c r="G38" s="23">
        <v>16.34</v>
      </c>
      <c r="H38" s="36">
        <v>18.34</v>
      </c>
      <c r="I38" s="19"/>
      <c r="J38" s="33">
        <v>28.45</v>
      </c>
      <c r="K38" s="23">
        <v>34.700000000000003</v>
      </c>
      <c r="L38" s="36">
        <v>39.270000000000003</v>
      </c>
      <c r="M38" s="3"/>
      <c r="N38" s="123"/>
      <c r="O38" s="123"/>
      <c r="P38" s="123"/>
      <c r="Q38" s="123"/>
      <c r="R38" s="123"/>
      <c r="S38" s="123"/>
      <c r="T38" s="123"/>
      <c r="U38" s="123"/>
    </row>
    <row r="39" spans="2:21">
      <c r="B39" s="42"/>
      <c r="C39" s="1"/>
      <c r="D39" s="153" t="s">
        <v>11</v>
      </c>
      <c r="E39" s="144"/>
      <c r="F39" s="21">
        <v>0.55000000000000004</v>
      </c>
      <c r="G39" s="21">
        <f>G38/F38-1</f>
        <v>0.28257456828885408</v>
      </c>
      <c r="H39" s="29">
        <f>H38/G38-1</f>
        <v>0.1223990208078336</v>
      </c>
      <c r="I39" s="19"/>
      <c r="J39" s="22">
        <v>0.54</v>
      </c>
      <c r="K39" s="21">
        <f>K38/J38-1</f>
        <v>0.2196836555360282</v>
      </c>
      <c r="L39" s="29">
        <f>L38/K38-1</f>
        <v>0.13170028818443802</v>
      </c>
      <c r="N39" s="123"/>
      <c r="O39" s="123"/>
      <c r="P39" s="123"/>
      <c r="Q39" s="123"/>
      <c r="R39" s="123"/>
      <c r="S39" s="123"/>
      <c r="T39" s="123"/>
      <c r="U39" s="123"/>
    </row>
    <row r="40" spans="2:21">
      <c r="B40" s="42"/>
      <c r="C40" s="1"/>
      <c r="D40" s="153" t="s">
        <v>12</v>
      </c>
      <c r="E40" s="144"/>
      <c r="F40" s="21">
        <v>0.51</v>
      </c>
      <c r="G40" s="21">
        <v>0.28999999999999998</v>
      </c>
      <c r="H40" s="29">
        <v>0.38</v>
      </c>
      <c r="I40" s="19"/>
      <c r="J40" s="22">
        <v>0.51</v>
      </c>
      <c r="K40" s="21">
        <v>0.3</v>
      </c>
      <c r="L40" s="29">
        <v>0.32</v>
      </c>
      <c r="N40" s="123"/>
      <c r="O40" s="123"/>
      <c r="P40" s="123"/>
      <c r="Q40" s="123"/>
      <c r="R40" s="123"/>
      <c r="S40" s="123"/>
      <c r="T40" s="123"/>
      <c r="U40" s="123"/>
    </row>
    <row r="41" spans="2:21">
      <c r="B41" s="42"/>
      <c r="C41" s="1"/>
      <c r="D41" s="152" t="s">
        <v>136</v>
      </c>
      <c r="E41" s="144"/>
      <c r="F41" s="23">
        <v>383.51</v>
      </c>
      <c r="G41" s="23">
        <v>531.61</v>
      </c>
      <c r="H41" s="36">
        <v>589.04</v>
      </c>
      <c r="I41" s="19"/>
      <c r="J41" s="33">
        <v>865.3</v>
      </c>
      <c r="K41" s="23">
        <v>1111.7</v>
      </c>
      <c r="L41" s="36">
        <v>1239.7</v>
      </c>
      <c r="N41" s="123"/>
      <c r="O41" s="123"/>
      <c r="P41" s="123"/>
      <c r="Q41" s="123"/>
      <c r="R41" s="123"/>
      <c r="S41" s="123"/>
      <c r="T41" s="123"/>
      <c r="U41" s="123"/>
    </row>
    <row r="42" spans="2:21">
      <c r="B42" s="42"/>
      <c r="C42" s="1"/>
      <c r="D42" s="153" t="s">
        <v>61</v>
      </c>
      <c r="E42" s="144"/>
      <c r="F42" s="21">
        <v>0.54</v>
      </c>
      <c r="G42" s="21">
        <f>G41/F41-1</f>
        <v>0.38616985215509381</v>
      </c>
      <c r="H42" s="29">
        <f>H41/G41-1</f>
        <v>0.1080303229811328</v>
      </c>
      <c r="I42" s="19"/>
      <c r="J42" s="22">
        <v>0.51</v>
      </c>
      <c r="K42" s="21">
        <f>K41/J41-1</f>
        <v>0.2847567317693287</v>
      </c>
      <c r="L42" s="29">
        <f>L41/K41-1</f>
        <v>0.11513897634253856</v>
      </c>
      <c r="N42" s="123"/>
      <c r="O42" s="123"/>
      <c r="P42" s="123"/>
      <c r="Q42" s="123"/>
      <c r="R42" s="123"/>
      <c r="S42" s="123"/>
      <c r="T42" s="123"/>
      <c r="U42" s="123"/>
    </row>
    <row r="43" spans="2:21">
      <c r="B43" s="42"/>
      <c r="C43" s="1"/>
      <c r="D43" s="153" t="s">
        <v>130</v>
      </c>
      <c r="E43" s="144"/>
      <c r="F43" s="21">
        <v>0.34</v>
      </c>
      <c r="G43" s="21">
        <v>0.39</v>
      </c>
      <c r="H43" s="29">
        <v>0.11</v>
      </c>
      <c r="I43" s="19"/>
      <c r="J43" s="22">
        <v>0.37</v>
      </c>
      <c r="K43" s="21">
        <v>0.28000000000000003</v>
      </c>
      <c r="L43" s="29">
        <v>0.12</v>
      </c>
      <c r="N43" s="123"/>
      <c r="O43" s="123"/>
      <c r="P43" s="123"/>
      <c r="Q43" s="123"/>
      <c r="R43" s="123"/>
      <c r="S43" s="123"/>
      <c r="T43" s="123"/>
      <c r="U43" s="123"/>
    </row>
    <row r="44" spans="2:21" ht="15">
      <c r="B44" s="42"/>
      <c r="C44" s="1"/>
      <c r="D44" s="152" t="s">
        <v>131</v>
      </c>
      <c r="E44" s="144"/>
      <c r="F44" s="23" t="s">
        <v>27</v>
      </c>
      <c r="G44" s="23">
        <v>163</v>
      </c>
      <c r="H44" s="36">
        <v>181</v>
      </c>
      <c r="I44" s="19"/>
      <c r="J44" s="33">
        <v>294</v>
      </c>
      <c r="K44" s="23">
        <v>341</v>
      </c>
      <c r="L44" s="36">
        <v>393</v>
      </c>
      <c r="N44" s="123"/>
      <c r="O44" s="123"/>
      <c r="P44" s="123"/>
      <c r="Q44" s="123"/>
      <c r="R44" s="123"/>
      <c r="S44" s="123"/>
      <c r="T44" s="123"/>
      <c r="U44" s="123"/>
    </row>
    <row r="45" spans="2:21" ht="12.75" customHeight="1">
      <c r="B45" s="42"/>
      <c r="C45" s="60"/>
      <c r="D45" s="153" t="s">
        <v>11</v>
      </c>
      <c r="E45" s="144"/>
      <c r="F45" s="21">
        <v>0.55000000000000004</v>
      </c>
      <c r="G45" s="21">
        <v>0.21</v>
      </c>
      <c r="H45" s="29">
        <f>H44/G44-1</f>
        <v>0.11042944785276076</v>
      </c>
      <c r="I45" s="19"/>
      <c r="J45" s="22">
        <v>0.49</v>
      </c>
      <c r="K45" s="21">
        <f>K44/J44-1</f>
        <v>0.15986394557823136</v>
      </c>
      <c r="L45" s="29">
        <f>L44/K44-1</f>
        <v>0.15249266862170097</v>
      </c>
      <c r="N45" s="123"/>
      <c r="O45" s="123"/>
      <c r="P45" s="123"/>
      <c r="Q45" s="124"/>
      <c r="R45" s="124"/>
      <c r="S45" s="124"/>
      <c r="T45" s="124"/>
      <c r="U45" s="123"/>
    </row>
    <row r="46" spans="2:21">
      <c r="B46" s="42"/>
      <c r="C46" s="1"/>
      <c r="D46" s="153" t="s">
        <v>12</v>
      </c>
      <c r="E46" s="144"/>
      <c r="F46" s="21">
        <v>0.47</v>
      </c>
      <c r="G46" s="21">
        <v>0.25</v>
      </c>
      <c r="H46" s="29">
        <v>0.45398773006134968</v>
      </c>
      <c r="I46" s="19"/>
      <c r="J46" s="22">
        <v>0.45</v>
      </c>
      <c r="K46" s="21">
        <v>0.28999999999999998</v>
      </c>
      <c r="L46" s="29">
        <v>0.44</v>
      </c>
      <c r="N46" s="123"/>
      <c r="O46" s="123"/>
      <c r="P46" s="124"/>
      <c r="Q46" s="124"/>
      <c r="R46" s="124"/>
      <c r="S46" s="124"/>
      <c r="T46" s="124"/>
      <c r="U46" s="123"/>
    </row>
    <row r="47" spans="2:21">
      <c r="B47" s="42"/>
      <c r="C47" s="1"/>
      <c r="D47" s="152" t="s">
        <v>15</v>
      </c>
      <c r="E47" s="144"/>
      <c r="F47" s="23" t="s">
        <v>27</v>
      </c>
      <c r="G47" s="23" t="s">
        <v>27</v>
      </c>
      <c r="H47" s="36" t="s">
        <v>27</v>
      </c>
      <c r="I47" s="19"/>
      <c r="J47" s="33" t="s">
        <v>27</v>
      </c>
      <c r="K47" s="23">
        <v>22</v>
      </c>
      <c r="L47" s="36">
        <v>-14</v>
      </c>
      <c r="N47" s="123"/>
      <c r="O47" s="123"/>
      <c r="P47" s="123"/>
      <c r="Q47" s="123"/>
      <c r="R47" s="123"/>
      <c r="S47" s="123"/>
      <c r="T47" s="123"/>
      <c r="U47" s="123"/>
    </row>
    <row r="48" spans="2:21">
      <c r="B48" s="42"/>
      <c r="C48" s="1"/>
      <c r="D48" s="153" t="s">
        <v>132</v>
      </c>
      <c r="E48" s="144"/>
      <c r="F48" s="21" t="s">
        <v>27</v>
      </c>
      <c r="G48" s="21" t="s">
        <v>27</v>
      </c>
      <c r="H48" s="29" t="s">
        <v>27</v>
      </c>
      <c r="I48" s="19"/>
      <c r="J48" s="22" t="s">
        <v>27</v>
      </c>
      <c r="K48" s="21">
        <f>K47/K44</f>
        <v>6.4516129032258063E-2</v>
      </c>
      <c r="L48" s="29">
        <f>L47/L44</f>
        <v>-3.5623409669211195E-2</v>
      </c>
      <c r="N48" s="123"/>
      <c r="O48" s="124"/>
      <c r="P48" s="124"/>
      <c r="Q48" s="124"/>
      <c r="R48" s="124"/>
      <c r="S48" s="124"/>
      <c r="T48" s="124"/>
      <c r="U48" s="123"/>
    </row>
    <row r="49" spans="2:21" ht="15">
      <c r="B49" s="42"/>
      <c r="C49" s="1"/>
      <c r="D49" s="153" t="s">
        <v>133</v>
      </c>
      <c r="E49" s="144"/>
      <c r="F49" s="21" t="s">
        <v>27</v>
      </c>
      <c r="G49" s="21" t="s">
        <v>27</v>
      </c>
      <c r="H49" s="29" t="s">
        <v>27</v>
      </c>
      <c r="I49" s="19"/>
      <c r="J49" s="22" t="s">
        <v>27</v>
      </c>
      <c r="K49" s="21" t="s">
        <v>27</v>
      </c>
      <c r="L49" s="29">
        <f>(L47+23)/L44</f>
        <v>2.2900763358778626E-2</v>
      </c>
      <c r="N49" s="123"/>
      <c r="O49" s="123"/>
      <c r="P49" s="123"/>
      <c r="Q49" s="123"/>
      <c r="R49" s="123"/>
      <c r="S49" s="123"/>
      <c r="T49" s="123"/>
      <c r="U49" s="123"/>
    </row>
    <row r="50" spans="2:21" ht="15">
      <c r="B50" s="42"/>
      <c r="C50" s="1"/>
      <c r="D50" s="151" t="s">
        <v>137</v>
      </c>
      <c r="E50" s="170"/>
      <c r="F50" s="15"/>
      <c r="G50" s="15"/>
      <c r="H50" s="18"/>
      <c r="I50" s="16"/>
      <c r="J50" s="17"/>
      <c r="K50" s="15"/>
      <c r="L50" s="18"/>
      <c r="N50" s="123"/>
      <c r="O50" s="123"/>
      <c r="P50" s="123"/>
      <c r="Q50" s="123"/>
      <c r="R50" s="123"/>
      <c r="S50" s="123"/>
      <c r="T50" s="123"/>
    </row>
    <row r="51" spans="2:21">
      <c r="B51" s="42"/>
      <c r="C51" s="1"/>
      <c r="D51" s="152" t="s">
        <v>138</v>
      </c>
      <c r="E51" s="144"/>
      <c r="F51" s="23">
        <v>81.599999999999994</v>
      </c>
      <c r="G51" s="23">
        <v>75.45</v>
      </c>
      <c r="H51" s="36">
        <v>203.3</v>
      </c>
      <c r="I51" s="19"/>
      <c r="J51" s="33">
        <v>64.739999999999995</v>
      </c>
      <c r="K51" s="23">
        <v>120.7</v>
      </c>
      <c r="L51" s="36">
        <v>255.9</v>
      </c>
      <c r="N51" s="123"/>
      <c r="O51" s="123"/>
      <c r="P51" s="123"/>
      <c r="Q51" s="123"/>
      <c r="R51" s="123"/>
      <c r="S51" s="123"/>
      <c r="T51" s="123"/>
      <c r="U51" s="123"/>
    </row>
    <row r="52" spans="2:21">
      <c r="B52" s="42"/>
      <c r="C52" s="1"/>
      <c r="D52" s="153" t="s">
        <v>61</v>
      </c>
      <c r="E52" s="144"/>
      <c r="F52" s="21" t="s">
        <v>27</v>
      </c>
      <c r="G52" s="21">
        <f>G51/F51-1</f>
        <v>-7.5367647058823484E-2</v>
      </c>
      <c r="H52" s="29">
        <f>H51/G51-1</f>
        <v>1.6944996686547382</v>
      </c>
      <c r="I52" s="19"/>
      <c r="J52" s="22" t="s">
        <v>27</v>
      </c>
      <c r="K52" s="21">
        <f>K51/J51-1</f>
        <v>0.8643805993203586</v>
      </c>
      <c r="L52" s="29">
        <f>L51/K51-1</f>
        <v>1.1201325600662799</v>
      </c>
      <c r="N52" s="123"/>
      <c r="O52" s="123"/>
      <c r="P52" s="123"/>
      <c r="Q52" s="124"/>
      <c r="R52" s="124"/>
      <c r="S52" s="124"/>
      <c r="T52" s="124"/>
      <c r="U52" s="123"/>
    </row>
    <row r="53" spans="2:21">
      <c r="B53" s="42"/>
      <c r="C53" s="1"/>
      <c r="D53" s="152" t="s">
        <v>139</v>
      </c>
      <c r="E53" s="144"/>
      <c r="F53" s="23">
        <v>36.299999999999997</v>
      </c>
      <c r="G53" s="23">
        <v>174.8</v>
      </c>
      <c r="H53" s="36">
        <v>384.5</v>
      </c>
      <c r="I53" s="19"/>
      <c r="J53" s="33">
        <v>134.30000000000001</v>
      </c>
      <c r="K53" s="23">
        <v>506.1</v>
      </c>
      <c r="L53" s="36">
        <v>741.8</v>
      </c>
      <c r="N53" s="123"/>
      <c r="O53" s="123"/>
      <c r="P53" s="123"/>
      <c r="Q53" s="123"/>
      <c r="R53" s="123"/>
      <c r="S53" s="123"/>
      <c r="T53" s="123"/>
      <c r="U53" s="123"/>
    </row>
    <row r="54" spans="2:21">
      <c r="B54" s="42"/>
      <c r="C54" s="1"/>
      <c r="D54" s="153" t="s">
        <v>61</v>
      </c>
      <c r="E54" s="144"/>
      <c r="F54" s="21" t="s">
        <v>27</v>
      </c>
      <c r="G54" s="21">
        <f>G53/F53-1</f>
        <v>3.8154269972451802</v>
      </c>
      <c r="H54" s="29">
        <f>H53/G53-1</f>
        <v>1.1996567505720823</v>
      </c>
      <c r="I54" s="19"/>
      <c r="J54" s="22" t="s">
        <v>27</v>
      </c>
      <c r="K54" s="21">
        <f>K53/J53-1</f>
        <v>2.768428890543559</v>
      </c>
      <c r="L54" s="29">
        <f>L53/K53-1</f>
        <v>0.46571823750246977</v>
      </c>
      <c r="N54" s="123"/>
      <c r="O54" s="123"/>
      <c r="P54" s="123"/>
      <c r="Q54" s="124"/>
      <c r="R54" s="124"/>
      <c r="S54" s="124"/>
      <c r="T54" s="124"/>
      <c r="U54" s="123"/>
    </row>
    <row r="55" spans="2:21">
      <c r="B55" s="42"/>
      <c r="C55" s="1"/>
      <c r="D55" s="152" t="s">
        <v>140</v>
      </c>
      <c r="E55" s="144"/>
      <c r="F55" s="23" t="s">
        <v>27</v>
      </c>
      <c r="G55" s="23" t="s">
        <v>27</v>
      </c>
      <c r="H55" s="63">
        <v>3.85</v>
      </c>
      <c r="I55" s="19"/>
      <c r="J55" s="33" t="s">
        <v>27</v>
      </c>
      <c r="K55" s="32">
        <v>3.1</v>
      </c>
      <c r="L55" s="63">
        <v>4.3600000000000003</v>
      </c>
      <c r="N55" s="123"/>
      <c r="O55" s="123"/>
      <c r="P55" s="123"/>
      <c r="Q55" s="123"/>
      <c r="R55" s="123"/>
      <c r="S55" s="123"/>
      <c r="T55" s="123"/>
      <c r="U55" s="123"/>
    </row>
    <row r="56" spans="2:21" ht="15">
      <c r="B56" s="42"/>
      <c r="C56" s="1"/>
      <c r="D56" s="152" t="s">
        <v>141</v>
      </c>
      <c r="E56" s="144"/>
      <c r="F56" s="64" t="s">
        <v>27</v>
      </c>
      <c r="G56" s="64" t="s">
        <v>27</v>
      </c>
      <c r="H56" s="66">
        <v>3.1E-2</v>
      </c>
      <c r="I56" s="19"/>
      <c r="J56" s="65" t="s">
        <v>27</v>
      </c>
      <c r="K56" s="229">
        <v>3.1E-2</v>
      </c>
      <c r="L56" s="66">
        <v>2.5000000000000001E-2</v>
      </c>
      <c r="N56" s="123"/>
      <c r="O56" s="123"/>
      <c r="P56" s="123"/>
      <c r="Q56" s="123"/>
      <c r="R56" s="123"/>
      <c r="S56" s="123"/>
      <c r="T56" s="123"/>
      <c r="U56" s="123"/>
    </row>
    <row r="57" spans="2:21">
      <c r="B57" s="42"/>
      <c r="C57" s="1"/>
      <c r="D57" s="152" t="s">
        <v>10</v>
      </c>
      <c r="E57" s="144"/>
      <c r="F57" s="23" t="s">
        <v>27</v>
      </c>
      <c r="G57" s="23">
        <v>8</v>
      </c>
      <c r="H57" s="36">
        <v>35</v>
      </c>
      <c r="I57" s="19"/>
      <c r="J57" s="33">
        <v>9</v>
      </c>
      <c r="K57" s="23">
        <v>28</v>
      </c>
      <c r="L57" s="36">
        <v>83</v>
      </c>
      <c r="N57" s="123"/>
      <c r="O57" s="123"/>
      <c r="P57" s="123"/>
      <c r="Q57" s="123"/>
      <c r="R57" s="123"/>
      <c r="S57" s="123"/>
      <c r="T57" s="123"/>
      <c r="U57" s="123"/>
    </row>
    <row r="58" spans="2:21" ht="12.75" customHeight="1">
      <c r="B58" s="42"/>
      <c r="C58" s="60"/>
      <c r="D58" s="153" t="s">
        <v>11</v>
      </c>
      <c r="E58" s="144"/>
      <c r="F58" s="21" t="s">
        <v>27</v>
      </c>
      <c r="G58" s="21" t="s">
        <v>27</v>
      </c>
      <c r="H58" s="29">
        <f>H57/G57-1</f>
        <v>3.375</v>
      </c>
      <c r="I58" s="19"/>
      <c r="J58" s="22" t="s">
        <v>27</v>
      </c>
      <c r="K58" s="21">
        <f>K57/J57-1</f>
        <v>2.1111111111111112</v>
      </c>
      <c r="L58" s="29">
        <f>L57/K57-1</f>
        <v>1.9642857142857144</v>
      </c>
      <c r="N58" s="123"/>
      <c r="O58" s="123"/>
      <c r="P58" s="123"/>
      <c r="Q58" s="124"/>
      <c r="R58" s="124"/>
      <c r="S58" s="124"/>
      <c r="T58" s="124"/>
      <c r="U58" s="123"/>
    </row>
    <row r="59" spans="2:21">
      <c r="B59" s="42"/>
      <c r="C59" s="1"/>
      <c r="D59" s="153" t="s">
        <v>12</v>
      </c>
      <c r="E59" s="144"/>
      <c r="F59" s="21" t="s">
        <v>27</v>
      </c>
      <c r="G59" s="21" t="s">
        <v>27</v>
      </c>
      <c r="H59" s="29">
        <v>3.63</v>
      </c>
      <c r="I59" s="19"/>
      <c r="J59" s="22" t="s">
        <v>27</v>
      </c>
      <c r="K59" s="21">
        <v>2.2200000000000002</v>
      </c>
      <c r="L59" s="29">
        <v>2.21</v>
      </c>
      <c r="N59" s="123"/>
      <c r="O59" s="123"/>
      <c r="P59" s="124"/>
      <c r="Q59" s="124"/>
      <c r="R59" s="124"/>
      <c r="S59" s="124"/>
      <c r="T59" s="124"/>
      <c r="U59" s="123"/>
    </row>
    <row r="60" spans="2:21" ht="15">
      <c r="B60" s="42"/>
      <c r="C60" s="37" t="s">
        <v>24</v>
      </c>
      <c r="D60" s="151" t="s">
        <v>142</v>
      </c>
      <c r="E60" s="170"/>
      <c r="F60" s="15"/>
      <c r="G60" s="15"/>
      <c r="H60" s="18"/>
      <c r="I60" s="16"/>
      <c r="J60" s="17"/>
      <c r="K60" s="15"/>
      <c r="L60" s="18"/>
      <c r="N60" s="123"/>
      <c r="O60" s="123"/>
      <c r="P60" s="123"/>
      <c r="Q60" s="123"/>
      <c r="R60" s="123"/>
      <c r="S60" s="123"/>
      <c r="T60" s="123"/>
    </row>
    <row r="61" spans="2:21">
      <c r="B61" s="42"/>
      <c r="C61" s="1"/>
      <c r="D61" s="152" t="s">
        <v>143</v>
      </c>
      <c r="E61" s="144"/>
      <c r="F61" s="23" t="s">
        <v>27</v>
      </c>
      <c r="G61" s="23">
        <v>9.2490000000000006</v>
      </c>
      <c r="H61" s="36">
        <v>13.058</v>
      </c>
      <c r="I61" s="19"/>
      <c r="J61" s="33">
        <v>12.055</v>
      </c>
      <c r="K61" s="23">
        <v>20.448</v>
      </c>
      <c r="L61" s="36">
        <v>28.6</v>
      </c>
      <c r="N61" s="123"/>
      <c r="O61" s="123"/>
      <c r="P61" s="123"/>
      <c r="Q61" s="123"/>
      <c r="R61" s="123"/>
      <c r="S61" s="123"/>
      <c r="T61" s="123"/>
      <c r="U61" s="123"/>
    </row>
    <row r="62" spans="2:21">
      <c r="B62" s="42"/>
      <c r="C62" s="1"/>
      <c r="D62" s="153" t="s">
        <v>61</v>
      </c>
      <c r="E62" s="144"/>
      <c r="F62" s="21" t="s">
        <v>27</v>
      </c>
      <c r="G62" s="21" t="s">
        <v>27</v>
      </c>
      <c r="H62" s="29">
        <f>H61/G61-1</f>
        <v>0.41182830576278517</v>
      </c>
      <c r="I62" s="19"/>
      <c r="J62" s="22" t="s">
        <v>27</v>
      </c>
      <c r="K62" s="21">
        <f>K61/J61-1</f>
        <v>0.6962256325176277</v>
      </c>
      <c r="L62" s="29">
        <f>L61/K61-1</f>
        <v>0.39866979655712065</v>
      </c>
      <c r="N62" s="123"/>
      <c r="O62" s="123"/>
      <c r="P62" s="123"/>
      <c r="Q62" s="123"/>
      <c r="R62" s="123"/>
      <c r="S62" s="123"/>
      <c r="T62" s="123"/>
      <c r="U62" s="123"/>
    </row>
    <row r="63" spans="2:21">
      <c r="B63" s="42"/>
      <c r="C63" s="1"/>
      <c r="D63" s="152" t="s">
        <v>140</v>
      </c>
      <c r="E63" s="144"/>
      <c r="F63" s="23" t="s">
        <v>27</v>
      </c>
      <c r="G63" s="32">
        <v>2.3969999999999998</v>
      </c>
      <c r="H63" s="63">
        <v>3.419</v>
      </c>
      <c r="I63" s="19"/>
      <c r="J63" s="230">
        <v>1.891</v>
      </c>
      <c r="K63" s="32">
        <v>2.8359999999999999</v>
      </c>
      <c r="L63" s="63">
        <v>4.2</v>
      </c>
      <c r="N63" s="123"/>
      <c r="O63" s="123"/>
      <c r="P63" s="123"/>
      <c r="Q63" s="123"/>
      <c r="R63" s="123"/>
      <c r="S63" s="123"/>
      <c r="T63" s="123"/>
      <c r="U63" s="123"/>
    </row>
    <row r="64" spans="2:21">
      <c r="B64" s="42"/>
      <c r="C64" s="1"/>
      <c r="D64" s="153" t="s">
        <v>144</v>
      </c>
      <c r="E64" s="144"/>
      <c r="F64" s="21" t="s">
        <v>27</v>
      </c>
      <c r="G64" s="21"/>
      <c r="H64" s="29">
        <f>H63/G63-1</f>
        <v>0.42636629119733005</v>
      </c>
      <c r="I64" s="19"/>
      <c r="J64" s="22" t="s">
        <v>27</v>
      </c>
      <c r="K64" s="21">
        <f>K63/J63-1</f>
        <v>0.49973558963511366</v>
      </c>
      <c r="L64" s="29">
        <f>L63/K63-1</f>
        <v>0.48095909732016939</v>
      </c>
      <c r="N64" s="123"/>
      <c r="O64" s="123"/>
      <c r="P64" s="123"/>
      <c r="Q64" s="123"/>
      <c r="R64" s="123"/>
      <c r="S64" s="123"/>
      <c r="T64" s="123"/>
      <c r="U64" s="123"/>
    </row>
    <row r="65" spans="2:21">
      <c r="B65" s="42"/>
      <c r="C65" s="1"/>
      <c r="D65" s="152" t="s">
        <v>75</v>
      </c>
      <c r="E65" s="144"/>
      <c r="F65" s="23" t="s">
        <v>27</v>
      </c>
      <c r="G65" s="23">
        <v>49</v>
      </c>
      <c r="H65" s="36">
        <v>67</v>
      </c>
      <c r="I65" s="19"/>
      <c r="J65" s="33">
        <v>57</v>
      </c>
      <c r="K65" s="23">
        <v>109</v>
      </c>
      <c r="L65" s="36">
        <v>147</v>
      </c>
      <c r="N65" s="123"/>
      <c r="O65" s="123"/>
      <c r="P65" s="123"/>
      <c r="Q65" s="123"/>
      <c r="R65" s="123"/>
      <c r="S65" s="123"/>
      <c r="T65" s="123"/>
      <c r="U65" s="123"/>
    </row>
    <row r="66" spans="2:21">
      <c r="B66" s="42"/>
      <c r="C66" s="1"/>
      <c r="D66" s="153" t="s">
        <v>11</v>
      </c>
      <c r="E66" s="144"/>
      <c r="F66" s="21" t="s">
        <v>27</v>
      </c>
      <c r="G66" s="21" t="s">
        <v>27</v>
      </c>
      <c r="H66" s="29">
        <f>H65/G65-1</f>
        <v>0.36734693877551017</v>
      </c>
      <c r="I66" s="19"/>
      <c r="J66" s="22" t="s">
        <v>27</v>
      </c>
      <c r="K66" s="21">
        <f>K65/J65-1</f>
        <v>0.91228070175438591</v>
      </c>
      <c r="L66" s="29">
        <f>L65/K65-1</f>
        <v>0.34862385321100908</v>
      </c>
      <c r="N66" s="123"/>
      <c r="O66" s="123"/>
      <c r="P66" s="123"/>
      <c r="Q66" s="123"/>
      <c r="R66" s="123"/>
      <c r="S66" s="123"/>
      <c r="T66" s="123"/>
      <c r="U66" s="123"/>
    </row>
    <row r="67" spans="2:21">
      <c r="B67" s="42"/>
      <c r="C67" s="1"/>
      <c r="D67" s="153" t="s">
        <v>12</v>
      </c>
      <c r="E67" s="144"/>
      <c r="F67" s="21" t="s">
        <v>27</v>
      </c>
      <c r="G67" s="21" t="s">
        <v>27</v>
      </c>
      <c r="H67" s="29">
        <v>0.46</v>
      </c>
      <c r="I67" s="19"/>
      <c r="J67" s="22" t="s">
        <v>27</v>
      </c>
      <c r="K67" s="21">
        <v>0.79</v>
      </c>
      <c r="L67" s="29">
        <v>0.43</v>
      </c>
      <c r="N67" s="123"/>
      <c r="O67" s="123"/>
      <c r="P67" s="123"/>
      <c r="Q67" s="123"/>
      <c r="R67" s="123"/>
      <c r="S67" s="123"/>
      <c r="T67" s="123"/>
      <c r="U67" s="123"/>
    </row>
    <row r="68" spans="2:21">
      <c r="B68" s="42"/>
      <c r="C68" s="1"/>
      <c r="D68" s="152" t="s">
        <v>76</v>
      </c>
      <c r="E68" s="144"/>
      <c r="F68" s="23" t="s">
        <v>27</v>
      </c>
      <c r="G68" s="23">
        <v>-2</v>
      </c>
      <c r="H68" s="36">
        <v>-14</v>
      </c>
      <c r="I68" s="19"/>
      <c r="J68" s="33" t="s">
        <v>27</v>
      </c>
      <c r="K68" s="23">
        <v>-9</v>
      </c>
      <c r="L68" s="36">
        <v>-27</v>
      </c>
      <c r="N68" s="123"/>
      <c r="O68" s="123"/>
      <c r="P68" s="123"/>
      <c r="Q68" s="123"/>
      <c r="R68" s="123"/>
      <c r="S68" s="123"/>
      <c r="T68" s="123"/>
      <c r="U68" s="123"/>
    </row>
    <row r="69" spans="2:21">
      <c r="B69" s="42"/>
      <c r="C69" s="1"/>
      <c r="D69" s="20" t="s">
        <v>16</v>
      </c>
      <c r="E69" s="144"/>
      <c r="F69" s="21" t="s">
        <v>27</v>
      </c>
      <c r="G69" s="99">
        <f>G68/G65</f>
        <v>-4.0816326530612242E-2</v>
      </c>
      <c r="H69" s="100">
        <f>H68/H65</f>
        <v>-0.20895522388059701</v>
      </c>
      <c r="I69" s="135"/>
      <c r="J69" s="21" t="s">
        <v>27</v>
      </c>
      <c r="K69" s="21">
        <f>K68/K65</f>
        <v>-8.2568807339449546E-2</v>
      </c>
      <c r="L69" s="100">
        <f>L68/L65</f>
        <v>-0.18367346938775511</v>
      </c>
      <c r="N69" s="123"/>
      <c r="O69" s="123"/>
      <c r="P69" s="123"/>
      <c r="Q69" s="123"/>
      <c r="R69" s="123"/>
      <c r="S69" s="123"/>
      <c r="T69" s="123"/>
      <c r="U69" s="123"/>
    </row>
    <row r="70" spans="2:21">
      <c r="B70" s="42"/>
      <c r="C70" s="1"/>
      <c r="D70" s="153"/>
      <c r="E70" s="144"/>
      <c r="F70" s="21"/>
      <c r="G70" s="21"/>
      <c r="H70" s="29"/>
      <c r="I70" s="19"/>
      <c r="J70" s="22"/>
      <c r="K70" s="21"/>
      <c r="L70" s="29"/>
      <c r="N70" s="123"/>
      <c r="O70" s="123"/>
      <c r="P70" s="123"/>
      <c r="Q70" s="123"/>
      <c r="R70" s="123"/>
      <c r="S70" s="123"/>
      <c r="T70" s="123"/>
    </row>
    <row r="71" spans="2:21" ht="15">
      <c r="B71" s="42"/>
      <c r="C71" s="37" t="s">
        <v>145</v>
      </c>
      <c r="D71" s="154" t="s">
        <v>126</v>
      </c>
      <c r="E71" s="169"/>
      <c r="F71" s="156"/>
      <c r="G71" s="156"/>
      <c r="H71" s="157"/>
      <c r="I71" s="16"/>
      <c r="J71" s="159"/>
      <c r="K71" s="156"/>
      <c r="L71" s="157"/>
      <c r="N71" s="123"/>
      <c r="O71" s="123"/>
      <c r="P71" s="123"/>
      <c r="Q71" s="123"/>
      <c r="R71" s="123"/>
      <c r="S71" s="123"/>
      <c r="T71" s="123"/>
    </row>
    <row r="72" spans="2:21">
      <c r="B72" s="42"/>
      <c r="C72" s="1"/>
      <c r="D72" s="9" t="s">
        <v>10</v>
      </c>
      <c r="E72" s="144"/>
      <c r="F72" s="23">
        <v>252</v>
      </c>
      <c r="G72" s="23">
        <v>359</v>
      </c>
      <c r="H72" s="36">
        <v>480</v>
      </c>
      <c r="I72" s="19"/>
      <c r="J72" s="33">
        <v>577</v>
      </c>
      <c r="K72" s="23">
        <v>796</v>
      </c>
      <c r="L72" s="36">
        <v>1052</v>
      </c>
      <c r="M72" s="1"/>
      <c r="N72" s="123"/>
      <c r="O72" s="123"/>
      <c r="P72" s="123"/>
      <c r="Q72" s="123"/>
      <c r="R72" s="123"/>
      <c r="S72" s="123"/>
      <c r="T72" s="123"/>
      <c r="U72" s="123"/>
    </row>
    <row r="73" spans="2:21">
      <c r="B73" s="42"/>
      <c r="C73" s="1"/>
      <c r="D73" s="20" t="s">
        <v>11</v>
      </c>
      <c r="E73" s="144"/>
      <c r="F73" s="21">
        <v>0.27</v>
      </c>
      <c r="G73" s="21">
        <f>G72/F72-1</f>
        <v>0.42460317460317465</v>
      </c>
      <c r="H73" s="29">
        <f>H72/G72-1</f>
        <v>0.3370473537604457</v>
      </c>
      <c r="I73" s="19"/>
      <c r="J73" s="22">
        <v>0.35</v>
      </c>
      <c r="K73" s="21">
        <f>K72/J72-1</f>
        <v>0.37954939341421134</v>
      </c>
      <c r="L73" s="29">
        <f>L72/K72-1</f>
        <v>0.32160804020100509</v>
      </c>
      <c r="M73" s="1"/>
      <c r="N73" s="123"/>
      <c r="O73" s="123"/>
      <c r="P73" s="123"/>
      <c r="Q73" s="123"/>
      <c r="R73" s="123"/>
      <c r="S73" s="123"/>
      <c r="T73" s="123"/>
      <c r="U73" s="123"/>
    </row>
    <row r="74" spans="2:21">
      <c r="B74" s="42"/>
      <c r="C74" s="1"/>
      <c r="D74" s="20" t="s">
        <v>12</v>
      </c>
      <c r="E74" s="144"/>
      <c r="F74" s="21">
        <v>0.28999999999999998</v>
      </c>
      <c r="G74" s="21">
        <v>0.44</v>
      </c>
      <c r="H74" s="29">
        <v>0.5533707865168539</v>
      </c>
      <c r="I74" s="19"/>
      <c r="J74" s="22">
        <v>0.36</v>
      </c>
      <c r="K74" s="21">
        <v>0.45</v>
      </c>
      <c r="L74" s="29">
        <v>0.51</v>
      </c>
      <c r="N74" s="123"/>
      <c r="O74" s="123"/>
      <c r="P74" s="123"/>
      <c r="Q74" s="123"/>
      <c r="R74" s="123"/>
      <c r="S74" s="123"/>
      <c r="T74" s="123"/>
      <c r="U74" s="123"/>
    </row>
    <row r="75" spans="2:21">
      <c r="B75" s="42"/>
      <c r="C75" s="60"/>
      <c r="D75" s="9" t="s">
        <v>15</v>
      </c>
      <c r="E75" s="144"/>
      <c r="F75" s="23">
        <v>-31</v>
      </c>
      <c r="G75" s="23">
        <v>-31</v>
      </c>
      <c r="H75" s="36">
        <v>-97</v>
      </c>
      <c r="I75" s="19"/>
      <c r="J75" s="33">
        <v>-68</v>
      </c>
      <c r="K75" s="23">
        <v>-60</v>
      </c>
      <c r="L75" s="36">
        <v>-116</v>
      </c>
      <c r="N75" s="123"/>
      <c r="O75" s="123"/>
      <c r="P75" s="123"/>
      <c r="Q75" s="123"/>
      <c r="R75" s="123"/>
      <c r="S75" s="123"/>
      <c r="T75" s="123"/>
      <c r="U75" s="123"/>
    </row>
    <row r="76" spans="2:21" s="77" customFormat="1" ht="13.5" thickBot="1">
      <c r="B76" s="73"/>
      <c r="D76" s="20" t="s">
        <v>16</v>
      </c>
      <c r="E76" s="144"/>
      <c r="F76" s="40">
        <f>F75/F72</f>
        <v>-0.12301587301587301</v>
      </c>
      <c r="G76" s="40">
        <f>G75/G72</f>
        <v>-8.6350974930362118E-2</v>
      </c>
      <c r="H76" s="41">
        <f>H75/H72</f>
        <v>-0.20208333333333334</v>
      </c>
      <c r="I76" s="19"/>
      <c r="J76" s="39">
        <f>J75/J72</f>
        <v>-0.11785095320623917</v>
      </c>
      <c r="K76" s="40">
        <f>K75/K72</f>
        <v>-7.5376884422110546E-2</v>
      </c>
      <c r="L76" s="41">
        <f>L75/L72</f>
        <v>-0.11026615969581749</v>
      </c>
      <c r="M76" s="76"/>
      <c r="N76" s="123"/>
      <c r="O76" s="123"/>
      <c r="P76" s="123"/>
      <c r="Q76" s="123"/>
      <c r="R76" s="123"/>
      <c r="S76" s="123"/>
      <c r="T76" s="123"/>
      <c r="U76" s="123"/>
    </row>
    <row r="77" spans="2:21">
      <c r="B77" s="42"/>
      <c r="C77" s="1"/>
      <c r="D77" s="1"/>
      <c r="F77" s="67"/>
      <c r="G77" s="67"/>
      <c r="H77" s="67"/>
      <c r="I77" s="67"/>
      <c r="J77" s="67"/>
      <c r="K77" s="67"/>
      <c r="L77" s="68"/>
    </row>
    <row r="78" spans="2:21">
      <c r="B78" s="42"/>
      <c r="C78" s="1"/>
      <c r="D78" s="45" t="s">
        <v>36</v>
      </c>
      <c r="E78" s="45"/>
      <c r="L78" s="49"/>
    </row>
    <row r="79" spans="2:21">
      <c r="B79" s="42"/>
      <c r="C79" s="1"/>
      <c r="D79" s="46" t="s">
        <v>37</v>
      </c>
      <c r="E79" s="45" t="s">
        <v>52</v>
      </c>
      <c r="L79" s="49"/>
    </row>
    <row r="80" spans="2:21">
      <c r="B80" s="42"/>
      <c r="C80" s="1"/>
      <c r="D80" s="46" t="s">
        <v>39</v>
      </c>
      <c r="E80" s="47" t="s">
        <v>146</v>
      </c>
      <c r="L80" s="49"/>
    </row>
    <row r="81" spans="2:12">
      <c r="B81" s="42"/>
      <c r="C81" s="1"/>
      <c r="D81" s="46" t="s">
        <v>41</v>
      </c>
      <c r="E81" s="47" t="s">
        <v>147</v>
      </c>
      <c r="L81" s="49"/>
    </row>
    <row r="82" spans="2:12">
      <c r="B82" s="42"/>
      <c r="C82" s="1"/>
      <c r="D82" s="46" t="s">
        <v>43</v>
      </c>
      <c r="E82" s="47" t="s">
        <v>148</v>
      </c>
      <c r="L82" s="49"/>
    </row>
    <row r="83" spans="2:12">
      <c r="B83" s="42"/>
      <c r="C83" s="1"/>
      <c r="D83" s="46" t="s">
        <v>45</v>
      </c>
      <c r="E83" s="47" t="s">
        <v>149</v>
      </c>
      <c r="L83" s="49"/>
    </row>
    <row r="84" spans="2:12">
      <c r="B84" s="42"/>
      <c r="C84" s="1"/>
      <c r="D84" s="46" t="s">
        <v>97</v>
      </c>
      <c r="E84" s="47" t="s">
        <v>150</v>
      </c>
      <c r="L84" s="49"/>
    </row>
    <row r="85" spans="2:12">
      <c r="B85" s="42"/>
      <c r="C85" s="1"/>
      <c r="D85" s="46"/>
      <c r="E85" s="47" t="s">
        <v>151</v>
      </c>
      <c r="L85" s="49"/>
    </row>
    <row r="86" spans="2:12">
      <c r="B86" s="42"/>
      <c r="C86" s="1"/>
      <c r="D86" s="46" t="s">
        <v>99</v>
      </c>
      <c r="E86" s="47" t="s">
        <v>152</v>
      </c>
      <c r="L86" s="49"/>
    </row>
    <row r="87" spans="2:12">
      <c r="B87" s="42"/>
      <c r="C87" s="1"/>
      <c r="D87" s="46" t="s">
        <v>101</v>
      </c>
      <c r="E87" s="47" t="s">
        <v>153</v>
      </c>
      <c r="L87" s="49"/>
    </row>
    <row r="88" spans="2:12" ht="13.5" thickBot="1">
      <c r="B88" s="53"/>
      <c r="C88" s="54"/>
      <c r="D88" s="55" t="s">
        <v>154</v>
      </c>
      <c r="E88" s="96" t="s">
        <v>38</v>
      </c>
      <c r="F88" s="54"/>
      <c r="G88" s="54"/>
      <c r="H88" s="54"/>
      <c r="I88" s="54"/>
      <c r="J88" s="54"/>
      <c r="K88" s="54"/>
      <c r="L88" s="56"/>
    </row>
    <row r="89" spans="2:12" s="3" customFormat="1" ht="6" customHeight="1">
      <c r="B89" s="1"/>
      <c r="C89" s="2"/>
      <c r="D89" s="2"/>
      <c r="E89" s="1"/>
      <c r="F89" s="1"/>
      <c r="G89" s="1"/>
      <c r="H89" s="1"/>
      <c r="I89" s="1"/>
      <c r="J89" s="1"/>
      <c r="K89" s="1"/>
      <c r="L89" s="1"/>
    </row>
    <row r="90" spans="2:12">
      <c r="C90" s="1"/>
      <c r="D90" s="1"/>
    </row>
    <row r="95" spans="2:12">
      <c r="E95" s="47"/>
    </row>
    <row r="96" spans="2:12">
      <c r="E96" s="47"/>
    </row>
  </sheetData>
  <pageMargins left="0.7" right="0.7" top="0.75" bottom="0.75" header="0.3" footer="0.3"/>
  <pageSetup scale="55" orientation="portrait" r:id="rId1"/>
  <ignoredErrors>
    <ignoredError sqref="D79:D84 D86:D8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625D-D591-487F-BA79-64F33A3BAFCD}">
  <sheetPr>
    <pageSetUpPr fitToPage="1"/>
  </sheetPr>
  <dimension ref="B1:X69"/>
  <sheetViews>
    <sheetView showGridLines="0" zoomScaleNormal="100" workbookViewId="0">
      <pane xSplit="5" ySplit="3" topLeftCell="F4" activePane="bottomRight" state="frozen"/>
      <selection pane="bottomRight" activeCell="L6" sqref="L6"/>
      <selection pane="bottomLeft" activeCell="F5" sqref="F5"/>
      <selection pane="topRight" activeCell="F5" sqref="F5"/>
    </sheetView>
  </sheetViews>
  <sheetFormatPr defaultColWidth="9.140625" defaultRowHeight="12.75"/>
  <cols>
    <col min="1" max="1" width="1.7109375" style="1"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14" width="9.140625" style="1"/>
    <col min="15" max="15" width="9.140625" style="97" customWidth="1"/>
    <col min="16" max="17" width="9.140625" style="1" customWidth="1"/>
    <col min="18" max="16384" width="9.140625" style="1"/>
  </cols>
  <sheetData>
    <row r="1" spans="2:24" ht="7.5" customHeight="1" thickBot="1"/>
    <row r="2" spans="2:24">
      <c r="B2" s="5" t="s">
        <v>20</v>
      </c>
      <c r="C2" s="51"/>
      <c r="D2" s="6"/>
      <c r="E2" s="6"/>
      <c r="F2" s="5"/>
      <c r="G2" s="6"/>
      <c r="H2" s="7"/>
      <c r="I2" s="59"/>
      <c r="J2" s="5"/>
      <c r="K2" s="6"/>
      <c r="L2" s="7"/>
    </row>
    <row r="3" spans="2:24">
      <c r="B3" s="42"/>
      <c r="C3" s="8"/>
      <c r="D3" s="3" t="s">
        <v>1</v>
      </c>
      <c r="E3" s="9"/>
      <c r="F3" s="70" t="s">
        <v>2</v>
      </c>
      <c r="G3" s="8" t="s">
        <v>3</v>
      </c>
      <c r="H3" s="69" t="s">
        <v>4</v>
      </c>
      <c r="I3" s="19"/>
      <c r="J3" s="70" t="s">
        <v>5</v>
      </c>
      <c r="K3" s="8" t="s">
        <v>6</v>
      </c>
      <c r="L3" s="69" t="s">
        <v>7</v>
      </c>
    </row>
    <row r="4" spans="2:24" s="3" customFormat="1">
      <c r="B4" s="42"/>
      <c r="C4" s="8"/>
      <c r="D4" s="140" t="s">
        <v>8</v>
      </c>
      <c r="E4" s="141"/>
      <c r="F4" s="142"/>
      <c r="G4" s="142"/>
      <c r="H4" s="143"/>
      <c r="I4" s="166"/>
      <c r="J4" s="142"/>
      <c r="K4" s="142"/>
      <c r="L4" s="143"/>
      <c r="N4" s="97"/>
      <c r="O4" s="97"/>
      <c r="P4" s="97"/>
      <c r="Q4" s="97"/>
      <c r="R4" s="97"/>
      <c r="S4" s="97"/>
      <c r="T4" s="97"/>
      <c r="U4" s="97"/>
      <c r="V4" s="97"/>
      <c r="W4" s="97"/>
      <c r="X4" s="97"/>
    </row>
    <row r="5" spans="2:24" ht="15">
      <c r="B5" s="42"/>
      <c r="C5" s="37" t="s">
        <v>56</v>
      </c>
      <c r="D5" s="154" t="s">
        <v>155</v>
      </c>
      <c r="E5" s="154"/>
      <c r="F5" s="159"/>
      <c r="G5" s="156"/>
      <c r="H5" s="157"/>
      <c r="I5" s="16"/>
      <c r="J5" s="159"/>
      <c r="K5" s="156"/>
      <c r="L5" s="157"/>
    </row>
    <row r="6" spans="2:24">
      <c r="B6" s="42"/>
      <c r="D6" s="9" t="s">
        <v>10</v>
      </c>
      <c r="E6" s="9"/>
      <c r="F6" s="33">
        <v>0</v>
      </c>
      <c r="G6" s="24">
        <v>23</v>
      </c>
      <c r="H6" s="26">
        <v>63</v>
      </c>
      <c r="I6" s="137"/>
      <c r="J6" s="23">
        <v>0</v>
      </c>
      <c r="K6" s="24">
        <v>84</v>
      </c>
      <c r="L6" s="132">
        <v>134</v>
      </c>
      <c r="N6" s="123"/>
      <c r="O6" s="123"/>
      <c r="P6" s="123"/>
      <c r="Q6" s="123"/>
      <c r="R6" s="123"/>
      <c r="S6" s="123"/>
      <c r="T6" s="123"/>
      <c r="U6" s="123"/>
      <c r="V6" s="123"/>
    </row>
    <row r="7" spans="2:24">
      <c r="B7" s="42"/>
      <c r="C7" s="1"/>
      <c r="D7" s="20" t="s">
        <v>11</v>
      </c>
      <c r="E7" s="9"/>
      <c r="F7" s="22" t="s">
        <v>27</v>
      </c>
      <c r="G7" s="21" t="s">
        <v>27</v>
      </c>
      <c r="H7" s="100">
        <f>H6/G6-1</f>
        <v>1.7391304347826089</v>
      </c>
      <c r="I7" s="135"/>
      <c r="J7" s="21" t="s">
        <v>27</v>
      </c>
      <c r="K7" s="21" t="s">
        <v>27</v>
      </c>
      <c r="L7" s="100">
        <f>L6/K6-1</f>
        <v>0.59523809523809534</v>
      </c>
      <c r="N7" s="150"/>
      <c r="O7" s="150"/>
      <c r="P7" s="150"/>
      <c r="Q7" s="123"/>
      <c r="R7" s="124"/>
      <c r="S7" s="124"/>
      <c r="T7" s="123"/>
      <c r="U7" s="123"/>
      <c r="V7" s="123"/>
    </row>
    <row r="8" spans="2:24">
      <c r="B8" s="42"/>
      <c r="C8" s="1"/>
      <c r="D8" s="20" t="s">
        <v>12</v>
      </c>
      <c r="E8" s="9"/>
      <c r="F8" s="22" t="s">
        <v>27</v>
      </c>
      <c r="G8" s="21" t="s">
        <v>27</v>
      </c>
      <c r="H8" s="100">
        <v>0.3</v>
      </c>
      <c r="I8" s="135"/>
      <c r="J8" s="21" t="s">
        <v>27</v>
      </c>
      <c r="K8" s="21" t="s">
        <v>27</v>
      </c>
      <c r="L8" s="138">
        <v>0.21</v>
      </c>
      <c r="P8" s="123"/>
      <c r="Q8" s="124"/>
      <c r="R8" s="124"/>
      <c r="S8" s="124"/>
      <c r="T8" s="123"/>
      <c r="U8" s="123"/>
      <c r="V8" s="123"/>
    </row>
    <row r="9" spans="2:24">
      <c r="B9" s="42"/>
      <c r="C9" s="1"/>
      <c r="D9" s="9" t="s">
        <v>15</v>
      </c>
      <c r="E9" s="9"/>
      <c r="F9" s="33">
        <v>-4</v>
      </c>
      <c r="G9" s="24">
        <v>-15</v>
      </c>
      <c r="H9" s="26">
        <v>-68</v>
      </c>
      <c r="I9" s="137"/>
      <c r="J9" s="23">
        <v>-10</v>
      </c>
      <c r="K9" s="24">
        <v>-55</v>
      </c>
      <c r="L9" s="132">
        <v>-131</v>
      </c>
      <c r="M9" s="1"/>
      <c r="N9" s="123"/>
      <c r="O9" s="149"/>
      <c r="P9" s="123"/>
      <c r="Q9" s="123"/>
      <c r="R9" s="123"/>
      <c r="S9" s="123"/>
      <c r="T9" s="123"/>
      <c r="U9" s="123"/>
      <c r="V9" s="123"/>
    </row>
    <row r="10" spans="2:24">
      <c r="B10" s="42"/>
      <c r="C10" s="1"/>
      <c r="D10" s="20" t="s">
        <v>16</v>
      </c>
      <c r="E10" s="9"/>
      <c r="F10" s="22" t="s">
        <v>27</v>
      </c>
      <c r="G10" s="21">
        <f>G9/G6</f>
        <v>-0.65217391304347827</v>
      </c>
      <c r="H10" s="100">
        <f>H9/H6</f>
        <v>-1.0793650793650793</v>
      </c>
      <c r="I10" s="135"/>
      <c r="J10" s="21" t="s">
        <v>27</v>
      </c>
      <c r="K10" s="21">
        <f>K9/K6</f>
        <v>-0.65476190476190477</v>
      </c>
      <c r="L10" s="138">
        <f>L9/L6</f>
        <v>-0.97761194029850751</v>
      </c>
      <c r="P10" s="124"/>
      <c r="Q10" s="124"/>
      <c r="R10" s="124"/>
      <c r="S10" s="124"/>
      <c r="T10" s="123"/>
      <c r="U10" s="123"/>
      <c r="V10" s="123"/>
    </row>
    <row r="11" spans="2:24">
      <c r="B11" s="42"/>
      <c r="C11" s="1"/>
      <c r="D11" s="20"/>
      <c r="E11" s="9"/>
      <c r="F11" s="82"/>
      <c r="G11" s="21"/>
      <c r="H11" s="29"/>
      <c r="I11" s="19"/>
      <c r="J11" s="22"/>
      <c r="K11" s="72"/>
      <c r="L11" s="29"/>
      <c r="M11" s="1"/>
      <c r="P11" s="123"/>
      <c r="Q11" s="123"/>
      <c r="R11" s="123"/>
      <c r="S11" s="123"/>
      <c r="T11" s="123"/>
      <c r="U11" s="123"/>
      <c r="V11" s="123"/>
    </row>
    <row r="12" spans="2:24" s="77" customFormat="1" ht="15">
      <c r="B12" s="73"/>
      <c r="C12" s="112" t="s">
        <v>156</v>
      </c>
      <c r="D12" s="160" t="s">
        <v>157</v>
      </c>
      <c r="E12" s="109"/>
      <c r="F12" s="75"/>
      <c r="G12" s="104"/>
      <c r="H12" s="74"/>
      <c r="I12" s="113"/>
      <c r="J12" s="75"/>
      <c r="K12" s="104"/>
      <c r="L12" s="74"/>
      <c r="M12" s="76"/>
      <c r="O12" s="97"/>
      <c r="P12" s="123"/>
      <c r="Q12" s="123"/>
      <c r="R12" s="123"/>
      <c r="S12" s="123"/>
      <c r="T12" s="123"/>
      <c r="U12" s="123"/>
      <c r="V12" s="123"/>
    </row>
    <row r="13" spans="2:24" s="77" customFormat="1" ht="15">
      <c r="B13" s="73"/>
      <c r="D13" s="161" t="s">
        <v>158</v>
      </c>
      <c r="E13" s="110"/>
      <c r="F13" s="107" t="s">
        <v>27</v>
      </c>
      <c r="G13" s="30">
        <v>732</v>
      </c>
      <c r="H13" s="31">
        <v>654</v>
      </c>
      <c r="I13" s="114"/>
      <c r="J13" s="107" t="s">
        <v>27</v>
      </c>
      <c r="K13" s="30">
        <v>731</v>
      </c>
      <c r="L13" s="31">
        <v>682</v>
      </c>
      <c r="M13" s="76"/>
      <c r="P13" s="123"/>
      <c r="Q13" s="123"/>
      <c r="R13" s="123"/>
      <c r="S13" s="123"/>
      <c r="T13" s="123"/>
      <c r="U13" s="123"/>
      <c r="V13" s="123"/>
    </row>
    <row r="14" spans="2:24">
      <c r="B14" s="42"/>
      <c r="C14" s="1"/>
      <c r="D14" s="153" t="s">
        <v>61</v>
      </c>
      <c r="E14" s="9"/>
      <c r="F14" s="28" t="s">
        <v>27</v>
      </c>
      <c r="G14" s="21" t="s">
        <v>27</v>
      </c>
      <c r="H14" s="29">
        <f>H13/G13-1</f>
        <v>-0.10655737704918034</v>
      </c>
      <c r="I14" s="19"/>
      <c r="J14" s="22" t="s">
        <v>27</v>
      </c>
      <c r="K14" s="21" t="s">
        <v>27</v>
      </c>
      <c r="L14" s="29">
        <f>L13/K13-1</f>
        <v>-6.7031463748290054E-2</v>
      </c>
      <c r="M14" s="1"/>
      <c r="O14" s="77"/>
      <c r="P14" s="123"/>
      <c r="Q14" s="123"/>
      <c r="R14" s="123"/>
      <c r="S14" s="123"/>
      <c r="T14" s="123"/>
      <c r="U14" s="123"/>
      <c r="V14" s="123"/>
    </row>
    <row r="15" spans="2:24" s="77" customFormat="1">
      <c r="B15" s="73"/>
      <c r="D15" s="161" t="s">
        <v>159</v>
      </c>
      <c r="E15" s="110"/>
      <c r="F15" s="107" t="s">
        <v>27</v>
      </c>
      <c r="G15" s="30">
        <v>16.852</v>
      </c>
      <c r="H15" s="31">
        <v>54.7</v>
      </c>
      <c r="I15" s="114"/>
      <c r="J15" s="107" t="s">
        <v>27</v>
      </c>
      <c r="K15" s="30">
        <v>65</v>
      </c>
      <c r="L15" s="31">
        <v>114.6</v>
      </c>
      <c r="M15" s="76"/>
      <c r="P15" s="123"/>
      <c r="Q15" s="123"/>
      <c r="R15" s="123"/>
      <c r="S15" s="123"/>
      <c r="T15" s="123"/>
      <c r="U15" s="123"/>
      <c r="V15" s="123"/>
    </row>
    <row r="16" spans="2:24">
      <c r="B16" s="42"/>
      <c r="C16" s="1"/>
      <c r="D16" s="153" t="s">
        <v>11</v>
      </c>
      <c r="E16" s="9"/>
      <c r="F16" s="28" t="s">
        <v>27</v>
      </c>
      <c r="G16" s="21" t="s">
        <v>27</v>
      </c>
      <c r="H16" s="29">
        <f>H15/G15-1</f>
        <v>2.2459055305008309</v>
      </c>
      <c r="I16" s="19"/>
      <c r="J16" s="22" t="s">
        <v>27</v>
      </c>
      <c r="K16" s="21" t="s">
        <v>27</v>
      </c>
      <c r="L16" s="29">
        <f>L15/K15-1</f>
        <v>0.76307692307692299</v>
      </c>
      <c r="M16" s="1"/>
      <c r="O16" s="77"/>
      <c r="P16" s="123"/>
      <c r="Q16" s="123"/>
      <c r="R16" s="123"/>
      <c r="S16" s="123"/>
      <c r="T16" s="123"/>
      <c r="U16" s="123"/>
      <c r="V16" s="123"/>
    </row>
    <row r="17" spans="2:22" ht="15">
      <c r="B17" s="42"/>
      <c r="C17" s="1"/>
      <c r="D17" s="153" t="s">
        <v>160</v>
      </c>
      <c r="E17" s="9"/>
      <c r="F17" s="28" t="s">
        <v>27</v>
      </c>
      <c r="G17" s="21" t="s">
        <v>27</v>
      </c>
      <c r="H17" s="71" t="s">
        <v>27</v>
      </c>
      <c r="I17" s="19"/>
      <c r="J17" s="22" t="s">
        <v>27</v>
      </c>
      <c r="K17" s="21" t="s">
        <v>27</v>
      </c>
      <c r="L17" s="29">
        <v>0.37</v>
      </c>
      <c r="M17" s="1"/>
      <c r="O17" s="77"/>
      <c r="P17" s="123"/>
      <c r="Q17" s="123"/>
      <c r="R17" s="123"/>
      <c r="S17" s="123"/>
      <c r="T17" s="123"/>
      <c r="U17" s="123"/>
      <c r="V17" s="123"/>
    </row>
    <row r="18" spans="2:22" s="77" customFormat="1" ht="15">
      <c r="B18" s="73"/>
      <c r="D18" s="161" t="s">
        <v>161</v>
      </c>
      <c r="E18" s="110"/>
      <c r="F18" s="106" t="s">
        <v>27</v>
      </c>
      <c r="G18" s="30">
        <v>30.111000000000001</v>
      </c>
      <c r="H18" s="31">
        <v>50.422499999999999</v>
      </c>
      <c r="J18" s="106" t="s">
        <v>27</v>
      </c>
      <c r="K18" s="30">
        <v>42.121689000000003</v>
      </c>
      <c r="L18" s="31">
        <v>55</v>
      </c>
      <c r="M18" s="76"/>
      <c r="P18" s="123"/>
      <c r="Q18" s="123"/>
      <c r="R18" s="123"/>
      <c r="S18" s="123"/>
      <c r="T18" s="123"/>
      <c r="U18" s="123"/>
      <c r="V18" s="123"/>
    </row>
    <row r="19" spans="2:22">
      <c r="B19" s="42"/>
      <c r="C19" s="1"/>
      <c r="D19" s="153" t="s">
        <v>61</v>
      </c>
      <c r="E19" s="9"/>
      <c r="F19" s="28" t="s">
        <v>27</v>
      </c>
      <c r="G19" s="21" t="s">
        <v>27</v>
      </c>
      <c r="H19" s="29">
        <f>H18/G18-1</f>
        <v>0.67455414964630855</v>
      </c>
      <c r="I19" s="19"/>
      <c r="J19" s="22" t="s">
        <v>27</v>
      </c>
      <c r="K19" s="21" t="s">
        <v>27</v>
      </c>
      <c r="L19" s="29">
        <f>L18/K18-1</f>
        <v>0.30574061263307839</v>
      </c>
      <c r="M19" s="1"/>
      <c r="O19" s="77"/>
      <c r="P19" s="123"/>
      <c r="Q19" s="123"/>
      <c r="R19" s="123"/>
      <c r="S19" s="123"/>
      <c r="T19" s="123"/>
      <c r="U19" s="123"/>
      <c r="V19" s="123"/>
    </row>
    <row r="20" spans="2:22" s="77" customFormat="1" ht="15">
      <c r="B20" s="73"/>
      <c r="D20" s="161" t="s">
        <v>162</v>
      </c>
      <c r="E20" s="110"/>
      <c r="F20" s="107" t="s">
        <v>27</v>
      </c>
      <c r="G20" s="105">
        <v>1.1200000000000001</v>
      </c>
      <c r="H20" s="79">
        <v>1.1599999999999999</v>
      </c>
      <c r="I20" s="114"/>
      <c r="J20" s="107" t="s">
        <v>27</v>
      </c>
      <c r="K20" s="105">
        <v>1.1499999999999999</v>
      </c>
      <c r="L20" s="79">
        <v>0.98</v>
      </c>
      <c r="M20" s="76"/>
      <c r="O20" s="97"/>
      <c r="P20" s="123"/>
      <c r="Q20" s="123"/>
      <c r="R20" s="123"/>
      <c r="S20" s="123"/>
      <c r="T20" s="123"/>
      <c r="U20" s="123"/>
      <c r="V20" s="123"/>
    </row>
    <row r="21" spans="2:22" s="77" customFormat="1">
      <c r="B21" s="73"/>
      <c r="D21" s="161" t="s">
        <v>163</v>
      </c>
      <c r="E21" s="111"/>
      <c r="F21" s="107" t="s">
        <v>27</v>
      </c>
      <c r="G21" s="30">
        <v>1220</v>
      </c>
      <c r="H21" s="31">
        <v>1262</v>
      </c>
      <c r="I21" s="115"/>
      <c r="J21" s="107" t="s">
        <v>27</v>
      </c>
      <c r="K21" s="30">
        <v>1270</v>
      </c>
      <c r="L21" s="31">
        <v>956</v>
      </c>
      <c r="M21" s="76"/>
      <c r="O21" s="97"/>
      <c r="P21" s="123"/>
      <c r="Q21" s="123"/>
      <c r="R21" s="123"/>
      <c r="S21" s="123"/>
      <c r="T21" s="123"/>
      <c r="U21" s="123"/>
      <c r="V21" s="123"/>
    </row>
    <row r="22" spans="2:22">
      <c r="B22" s="42"/>
      <c r="C22" s="1"/>
      <c r="D22" s="152" t="s">
        <v>10</v>
      </c>
      <c r="E22" s="9"/>
      <c r="F22" s="106" t="s">
        <v>27</v>
      </c>
      <c r="G22" s="30">
        <v>12</v>
      </c>
      <c r="H22" s="31">
        <v>45</v>
      </c>
      <c r="I22" s="77"/>
      <c r="J22" s="106" t="s">
        <v>27</v>
      </c>
      <c r="K22" s="30">
        <v>54</v>
      </c>
      <c r="L22" s="31">
        <v>94</v>
      </c>
      <c r="M22" s="1"/>
      <c r="N22" s="77"/>
      <c r="P22" s="123"/>
      <c r="Q22" s="123"/>
      <c r="R22" s="123"/>
      <c r="S22" s="123"/>
      <c r="T22" s="123"/>
      <c r="U22" s="123"/>
      <c r="V22" s="123"/>
    </row>
    <row r="23" spans="2:22">
      <c r="B23" s="42"/>
      <c r="C23" s="1"/>
      <c r="D23" s="153" t="s">
        <v>11</v>
      </c>
      <c r="E23" s="9"/>
      <c r="F23" s="28" t="s">
        <v>27</v>
      </c>
      <c r="G23" s="21" t="s">
        <v>27</v>
      </c>
      <c r="H23" s="29">
        <f>H22/G22-1</f>
        <v>2.75</v>
      </c>
      <c r="I23" s="19"/>
      <c r="J23" s="22" t="s">
        <v>27</v>
      </c>
      <c r="K23" s="21" t="s">
        <v>27</v>
      </c>
      <c r="L23" s="29">
        <f>L22/K22-1</f>
        <v>0.7407407407407407</v>
      </c>
      <c r="M23" s="1"/>
      <c r="N23" s="77"/>
      <c r="P23" s="123"/>
      <c r="Q23" s="123"/>
      <c r="R23" s="124"/>
      <c r="S23" s="124"/>
      <c r="T23" s="123"/>
      <c r="U23" s="123"/>
      <c r="V23" s="123"/>
    </row>
    <row r="24" spans="2:22">
      <c r="B24" s="42"/>
      <c r="C24" s="1"/>
      <c r="D24" s="153" t="s">
        <v>12</v>
      </c>
      <c r="E24" s="9"/>
      <c r="F24" s="28" t="s">
        <v>27</v>
      </c>
      <c r="G24" s="21" t="s">
        <v>27</v>
      </c>
      <c r="H24" s="100">
        <v>0.33</v>
      </c>
      <c r="I24" s="19"/>
      <c r="J24" s="22" t="s">
        <v>27</v>
      </c>
      <c r="K24" s="21" t="s">
        <v>27</v>
      </c>
      <c r="L24" s="71">
        <v>0.2</v>
      </c>
      <c r="M24" s="1"/>
      <c r="N24" s="77"/>
      <c r="P24" s="123"/>
      <c r="Q24" s="123"/>
      <c r="R24" s="124"/>
      <c r="S24" s="124"/>
      <c r="T24" s="123"/>
      <c r="U24" s="123"/>
      <c r="V24" s="123"/>
    </row>
    <row r="25" spans="2:22">
      <c r="B25" s="42"/>
      <c r="C25" s="60"/>
      <c r="D25" s="152" t="s">
        <v>15</v>
      </c>
      <c r="E25" s="9"/>
      <c r="F25" s="106" t="s">
        <v>27</v>
      </c>
      <c r="G25" s="30">
        <v>-9</v>
      </c>
      <c r="H25" s="31">
        <v>-42</v>
      </c>
      <c r="I25" s="77"/>
      <c r="J25" s="106" t="s">
        <v>27</v>
      </c>
      <c r="K25" s="30">
        <v>-34</v>
      </c>
      <c r="L25" s="31">
        <v>-84</v>
      </c>
      <c r="N25" s="77"/>
      <c r="P25" s="123"/>
      <c r="Q25" s="123"/>
      <c r="R25" s="123"/>
      <c r="S25" s="123"/>
      <c r="T25" s="123"/>
      <c r="U25" s="123"/>
      <c r="V25" s="123"/>
    </row>
    <row r="26" spans="2:22">
      <c r="B26" s="42"/>
      <c r="C26" s="1"/>
      <c r="D26" s="153" t="s">
        <v>16</v>
      </c>
      <c r="E26" s="9"/>
      <c r="F26" s="108" t="s">
        <v>27</v>
      </c>
      <c r="G26" s="21">
        <f>G25/G22</f>
        <v>-0.75</v>
      </c>
      <c r="H26" s="29">
        <f>H25/H22</f>
        <v>-0.93333333333333335</v>
      </c>
      <c r="I26" s="77"/>
      <c r="J26" s="108" t="s">
        <v>27</v>
      </c>
      <c r="K26" s="21">
        <f>K25/K22</f>
        <v>-0.62962962962962965</v>
      </c>
      <c r="L26" s="29">
        <f>L25/L22</f>
        <v>-0.8936170212765957</v>
      </c>
      <c r="N26" s="77"/>
      <c r="P26" s="123"/>
      <c r="Q26" s="123"/>
      <c r="R26" s="124"/>
      <c r="S26" s="124"/>
      <c r="T26" s="123"/>
      <c r="U26" s="123"/>
      <c r="V26" s="123"/>
    </row>
    <row r="27" spans="2:22" s="77" customFormat="1" ht="15">
      <c r="B27" s="73"/>
      <c r="C27" s="112" t="s">
        <v>156</v>
      </c>
      <c r="D27" s="160" t="s">
        <v>164</v>
      </c>
      <c r="E27" s="109"/>
      <c r="F27" s="75"/>
      <c r="G27" s="104"/>
      <c r="H27" s="74"/>
      <c r="I27" s="113"/>
      <c r="J27" s="75"/>
      <c r="K27" s="104"/>
      <c r="L27" s="74"/>
      <c r="M27" s="76"/>
      <c r="O27" s="97"/>
      <c r="P27" s="123"/>
      <c r="Q27" s="123"/>
      <c r="R27" s="123"/>
      <c r="S27" s="123"/>
      <c r="T27" s="123"/>
      <c r="U27" s="123"/>
      <c r="V27" s="123"/>
    </row>
    <row r="28" spans="2:22" s="77" customFormat="1" ht="15">
      <c r="B28" s="73"/>
      <c r="D28" s="161" t="s">
        <v>165</v>
      </c>
      <c r="E28" s="110"/>
      <c r="F28" s="106" t="s">
        <v>27</v>
      </c>
      <c r="G28" s="30">
        <v>36.799999999999997</v>
      </c>
      <c r="H28" s="31">
        <v>38.498619025311946</v>
      </c>
      <c r="I28" s="116"/>
      <c r="J28" s="106" t="s">
        <v>27</v>
      </c>
      <c r="K28" s="78">
        <v>40.46</v>
      </c>
      <c r="L28" s="31">
        <v>48</v>
      </c>
      <c r="M28" s="76"/>
      <c r="O28" s="97"/>
      <c r="P28" s="123"/>
      <c r="Q28" s="123"/>
      <c r="R28" s="123"/>
      <c r="S28" s="123"/>
      <c r="T28" s="123"/>
      <c r="U28" s="123"/>
      <c r="V28" s="123"/>
    </row>
    <row r="29" spans="2:22">
      <c r="B29" s="42"/>
      <c r="C29" s="1"/>
      <c r="D29" s="153" t="s">
        <v>61</v>
      </c>
      <c r="E29" s="9"/>
      <c r="F29" s="28" t="s">
        <v>27</v>
      </c>
      <c r="G29" s="21" t="s">
        <v>27</v>
      </c>
      <c r="H29" s="29">
        <f>H28/G28-1</f>
        <v>4.6158125687824736E-2</v>
      </c>
      <c r="I29" s="19"/>
      <c r="J29" s="22" t="s">
        <v>27</v>
      </c>
      <c r="K29" s="21" t="s">
        <v>27</v>
      </c>
      <c r="L29" s="29">
        <f>L28/K28-1</f>
        <v>0.18635689569945613</v>
      </c>
      <c r="M29" s="1"/>
      <c r="N29" s="77"/>
      <c r="P29" s="123"/>
      <c r="Q29" s="123"/>
      <c r="R29" s="123"/>
      <c r="S29" s="123"/>
      <c r="T29" s="123"/>
      <c r="U29" s="123"/>
      <c r="V29" s="123"/>
    </row>
    <row r="30" spans="2:22" s="77" customFormat="1">
      <c r="B30" s="73"/>
      <c r="D30" s="161" t="s">
        <v>166</v>
      </c>
      <c r="E30" s="110"/>
      <c r="F30" s="106" t="s">
        <v>27</v>
      </c>
      <c r="G30" s="30">
        <v>1910</v>
      </c>
      <c r="H30" s="31">
        <v>2447</v>
      </c>
      <c r="I30" s="116"/>
      <c r="J30" s="106" t="s">
        <v>27</v>
      </c>
      <c r="K30" s="78">
        <v>2257</v>
      </c>
      <c r="L30" s="31">
        <v>2656</v>
      </c>
      <c r="M30" s="76"/>
      <c r="O30" s="97"/>
      <c r="P30" s="123"/>
      <c r="Q30" s="123"/>
      <c r="R30" s="123"/>
      <c r="S30" s="123"/>
      <c r="T30" s="123"/>
      <c r="U30" s="123"/>
      <c r="V30" s="123"/>
    </row>
    <row r="31" spans="2:22" s="77" customFormat="1">
      <c r="B31" s="73"/>
      <c r="D31" s="152" t="s">
        <v>10</v>
      </c>
      <c r="E31" s="9"/>
      <c r="F31" s="33" t="s">
        <v>27</v>
      </c>
      <c r="G31" s="23">
        <v>11</v>
      </c>
      <c r="H31" s="36">
        <v>18</v>
      </c>
      <c r="I31" s="19"/>
      <c r="J31" s="33" t="s">
        <v>27</v>
      </c>
      <c r="K31" s="23">
        <v>29</v>
      </c>
      <c r="L31" s="36">
        <v>40</v>
      </c>
      <c r="M31" s="76"/>
      <c r="O31" s="97"/>
      <c r="P31" s="123"/>
      <c r="Q31" s="123"/>
      <c r="R31" s="123"/>
      <c r="S31" s="123"/>
      <c r="T31" s="123"/>
      <c r="U31" s="123"/>
      <c r="V31" s="123"/>
    </row>
    <row r="32" spans="2:22">
      <c r="B32" s="42"/>
      <c r="C32" s="1"/>
      <c r="D32" s="153" t="s">
        <v>11</v>
      </c>
      <c r="E32" s="9"/>
      <c r="F32" s="28" t="s">
        <v>27</v>
      </c>
      <c r="G32" s="21" t="s">
        <v>27</v>
      </c>
      <c r="H32" s="29">
        <f>H31/G31-1</f>
        <v>0.63636363636363646</v>
      </c>
      <c r="I32" s="19"/>
      <c r="J32" s="22" t="s">
        <v>27</v>
      </c>
      <c r="K32" s="27" t="s">
        <v>27</v>
      </c>
      <c r="L32" s="29">
        <f>L31/K31-1</f>
        <v>0.3793103448275863</v>
      </c>
      <c r="M32" s="1"/>
      <c r="N32" s="77"/>
      <c r="P32" s="123"/>
      <c r="Q32" s="123"/>
      <c r="R32" s="124"/>
      <c r="S32" s="124"/>
      <c r="T32" s="123"/>
      <c r="U32" s="123"/>
      <c r="V32" s="123"/>
    </row>
    <row r="33" spans="2:22">
      <c r="B33" s="42"/>
      <c r="C33" s="1"/>
      <c r="D33" s="153" t="s">
        <v>12</v>
      </c>
      <c r="E33" s="9"/>
      <c r="F33" s="28" t="s">
        <v>27</v>
      </c>
      <c r="G33" s="21" t="s">
        <v>27</v>
      </c>
      <c r="H33" s="100">
        <v>0.27</v>
      </c>
      <c r="I33" s="19"/>
      <c r="J33" s="22" t="s">
        <v>27</v>
      </c>
      <c r="K33" s="27" t="s">
        <v>27</v>
      </c>
      <c r="L33" s="71">
        <v>0.24</v>
      </c>
      <c r="M33" s="1"/>
      <c r="N33" s="77"/>
      <c r="P33" s="123"/>
      <c r="Q33" s="123"/>
      <c r="R33" s="124"/>
      <c r="S33" s="124"/>
      <c r="T33" s="123"/>
      <c r="U33" s="123"/>
      <c r="V33" s="123"/>
    </row>
    <row r="34" spans="2:22" s="77" customFormat="1">
      <c r="B34" s="73"/>
      <c r="D34" s="152" t="s">
        <v>15</v>
      </c>
      <c r="E34" s="9"/>
      <c r="F34" s="33" t="s">
        <v>27</v>
      </c>
      <c r="G34" s="23">
        <v>-1</v>
      </c>
      <c r="H34" s="36">
        <v>-11</v>
      </c>
      <c r="I34" s="19"/>
      <c r="J34" s="33" t="s">
        <v>27</v>
      </c>
      <c r="K34" s="23">
        <v>-6</v>
      </c>
      <c r="L34" s="36">
        <v>-16</v>
      </c>
      <c r="M34" s="76"/>
      <c r="O34" s="97"/>
      <c r="P34" s="123"/>
      <c r="Q34" s="123"/>
      <c r="R34" s="123"/>
      <c r="S34" s="123"/>
      <c r="T34" s="123"/>
      <c r="U34" s="123"/>
      <c r="V34" s="123"/>
    </row>
    <row r="35" spans="2:22" s="77" customFormat="1">
      <c r="B35" s="73"/>
      <c r="D35" s="153" t="s">
        <v>16</v>
      </c>
      <c r="E35" s="9"/>
      <c r="F35" s="22" t="s">
        <v>27</v>
      </c>
      <c r="G35" s="21">
        <f>G34/G31</f>
        <v>-9.0909090909090912E-2</v>
      </c>
      <c r="H35" s="29">
        <f>H34/H31</f>
        <v>-0.61111111111111116</v>
      </c>
      <c r="I35" s="19"/>
      <c r="J35" s="22" t="s">
        <v>27</v>
      </c>
      <c r="K35" s="21">
        <f>K34/K31</f>
        <v>-0.20689655172413793</v>
      </c>
      <c r="L35" s="29">
        <f>L34/L31</f>
        <v>-0.4</v>
      </c>
      <c r="M35" s="76"/>
      <c r="O35" s="97"/>
      <c r="P35" s="123"/>
      <c r="Q35" s="123"/>
      <c r="R35" s="124"/>
      <c r="S35" s="124"/>
      <c r="T35" s="123"/>
      <c r="U35" s="123"/>
      <c r="V35" s="123"/>
    </row>
    <row r="36" spans="2:22" s="77" customFormat="1" ht="15">
      <c r="B36" s="73"/>
      <c r="C36" s="112" t="s">
        <v>24</v>
      </c>
      <c r="D36" s="160" t="s">
        <v>167</v>
      </c>
      <c r="E36" s="109"/>
      <c r="F36" s="75"/>
      <c r="G36" s="104"/>
      <c r="H36" s="74"/>
      <c r="I36" s="113"/>
      <c r="J36" s="75"/>
      <c r="K36" s="104"/>
      <c r="L36" s="74"/>
      <c r="M36" s="76"/>
      <c r="O36" s="97"/>
      <c r="P36" s="123"/>
      <c r="Q36" s="123"/>
      <c r="R36" s="123"/>
      <c r="S36" s="123"/>
      <c r="T36" s="123"/>
      <c r="U36" s="123"/>
      <c r="V36" s="123"/>
    </row>
    <row r="37" spans="2:22" s="77" customFormat="1" ht="15">
      <c r="B37" s="73"/>
      <c r="D37" s="161" t="s">
        <v>168</v>
      </c>
      <c r="E37" s="110"/>
      <c r="F37" s="80" t="s">
        <v>27</v>
      </c>
      <c r="G37" s="30" t="s">
        <v>27</v>
      </c>
      <c r="H37" s="31">
        <f>116+124</f>
        <v>240</v>
      </c>
      <c r="I37" s="116"/>
      <c r="J37" s="80">
        <v>588</v>
      </c>
      <c r="K37" s="30">
        <v>647</v>
      </c>
      <c r="L37" s="31">
        <v>607</v>
      </c>
      <c r="M37" s="76"/>
      <c r="O37" s="97"/>
      <c r="P37" s="123"/>
      <c r="Q37" s="123"/>
      <c r="R37" s="123"/>
      <c r="S37" s="123"/>
      <c r="T37" s="123"/>
      <c r="U37" s="123"/>
      <c r="V37" s="123"/>
    </row>
    <row r="38" spans="2:22" s="77" customFormat="1">
      <c r="B38" s="73"/>
      <c r="D38" s="162" t="s">
        <v>61</v>
      </c>
      <c r="E38" s="110"/>
      <c r="F38" s="80" t="s">
        <v>27</v>
      </c>
      <c r="G38" s="72" t="s">
        <v>27</v>
      </c>
      <c r="H38" s="71" t="s">
        <v>27</v>
      </c>
      <c r="I38" s="116"/>
      <c r="J38" s="81" t="s">
        <v>27</v>
      </c>
      <c r="K38" s="72">
        <f>K37/J37-1</f>
        <v>0.10034013605442182</v>
      </c>
      <c r="L38" s="29">
        <f>L37/K37-1</f>
        <v>-6.1823802163833097E-2</v>
      </c>
      <c r="M38" s="76"/>
      <c r="O38" s="172"/>
      <c r="P38" s="123"/>
      <c r="Q38" s="123"/>
      <c r="R38" s="123"/>
      <c r="S38" s="123"/>
      <c r="T38" s="123"/>
      <c r="U38" s="123"/>
      <c r="V38" s="123"/>
    </row>
    <row r="39" spans="2:22" s="77" customFormat="1" ht="15">
      <c r="B39" s="73"/>
      <c r="D39" s="161" t="s">
        <v>169</v>
      </c>
      <c r="E39" s="110"/>
      <c r="F39" s="80" t="s">
        <v>27</v>
      </c>
      <c r="G39" s="83" t="s">
        <v>27</v>
      </c>
      <c r="H39" s="84">
        <v>0.98</v>
      </c>
      <c r="I39" s="116"/>
      <c r="J39" s="85">
        <v>0.93</v>
      </c>
      <c r="K39" s="83">
        <v>0.97</v>
      </c>
      <c r="L39" s="84">
        <v>1</v>
      </c>
      <c r="M39" s="76"/>
      <c r="P39" s="123"/>
      <c r="Q39" s="123"/>
      <c r="R39" s="123"/>
      <c r="S39" s="123"/>
      <c r="T39" s="123"/>
      <c r="U39" s="123"/>
      <c r="V39" s="123"/>
    </row>
    <row r="40" spans="2:22" s="77" customFormat="1">
      <c r="B40" s="73"/>
      <c r="D40" s="152" t="s">
        <v>85</v>
      </c>
      <c r="E40" s="9"/>
      <c r="F40" s="33" t="s">
        <v>27</v>
      </c>
      <c r="G40" s="23" t="s">
        <v>27</v>
      </c>
      <c r="H40" s="36">
        <v>118</v>
      </c>
      <c r="I40" s="19"/>
      <c r="J40" s="33" t="s">
        <v>27</v>
      </c>
      <c r="K40" s="23">
        <v>119</v>
      </c>
      <c r="L40" s="36">
        <v>222</v>
      </c>
      <c r="M40" s="76"/>
      <c r="O40" s="172"/>
      <c r="P40" s="123"/>
      <c r="Q40" s="123"/>
      <c r="R40" s="123"/>
      <c r="S40" s="123"/>
      <c r="T40" s="123"/>
      <c r="U40" s="123"/>
      <c r="V40" s="123"/>
    </row>
    <row r="41" spans="2:22" s="77" customFormat="1">
      <c r="B41" s="73"/>
      <c r="D41" s="153" t="s">
        <v>11</v>
      </c>
      <c r="E41" s="9"/>
      <c r="F41" s="28" t="s">
        <v>27</v>
      </c>
      <c r="G41" s="21" t="s">
        <v>27</v>
      </c>
      <c r="H41" s="29" t="s">
        <v>27</v>
      </c>
      <c r="I41" s="19"/>
      <c r="J41" s="28" t="s">
        <v>27</v>
      </c>
      <c r="K41" s="21" t="s">
        <v>27</v>
      </c>
      <c r="L41" s="29">
        <f>L40/K40-1</f>
        <v>0.86554621848739499</v>
      </c>
      <c r="M41" s="76"/>
      <c r="O41" s="172"/>
      <c r="P41" s="123"/>
      <c r="Q41" s="123"/>
      <c r="R41" s="123"/>
      <c r="S41" s="123"/>
      <c r="T41" s="123"/>
      <c r="U41" s="123"/>
      <c r="V41" s="123"/>
    </row>
    <row r="42" spans="2:22" s="77" customFormat="1">
      <c r="B42" s="73"/>
      <c r="D42" s="153" t="s">
        <v>12</v>
      </c>
      <c r="E42" s="9"/>
      <c r="F42" s="28" t="s">
        <v>27</v>
      </c>
      <c r="G42" s="21" t="s">
        <v>27</v>
      </c>
      <c r="H42" s="29" t="s">
        <v>27</v>
      </c>
      <c r="I42" s="19"/>
      <c r="J42" s="28" t="s">
        <v>27</v>
      </c>
      <c r="K42" s="21" t="s">
        <v>27</v>
      </c>
      <c r="L42" s="100">
        <v>-0.1</v>
      </c>
      <c r="M42" s="76"/>
      <c r="O42" s="172"/>
      <c r="P42" s="123"/>
      <c r="Q42" s="123"/>
      <c r="R42" s="123"/>
      <c r="S42" s="123"/>
      <c r="T42" s="123"/>
      <c r="U42" s="123"/>
      <c r="V42" s="123"/>
    </row>
    <row r="43" spans="2:22" s="77" customFormat="1">
      <c r="B43" s="73"/>
      <c r="D43" s="152" t="s">
        <v>86</v>
      </c>
      <c r="E43" s="9"/>
      <c r="F43" s="33" t="s">
        <v>27</v>
      </c>
      <c r="G43" s="23" t="s">
        <v>27</v>
      </c>
      <c r="H43" s="36">
        <v>10</v>
      </c>
      <c r="I43" s="19"/>
      <c r="J43" s="33" t="s">
        <v>27</v>
      </c>
      <c r="K43" s="23">
        <v>11</v>
      </c>
      <c r="L43" s="36">
        <v>22</v>
      </c>
      <c r="M43" s="76"/>
      <c r="O43" s="172"/>
      <c r="P43" s="123"/>
      <c r="Q43" s="123"/>
      <c r="R43" s="123"/>
      <c r="S43" s="123"/>
      <c r="T43" s="123"/>
      <c r="U43" s="123"/>
      <c r="V43" s="123"/>
    </row>
    <row r="44" spans="2:22">
      <c r="B44" s="42"/>
      <c r="C44" s="1"/>
      <c r="D44" s="153" t="s">
        <v>16</v>
      </c>
      <c r="E44" s="9"/>
      <c r="F44" s="22" t="s">
        <v>27</v>
      </c>
      <c r="G44" s="21" t="s">
        <v>27</v>
      </c>
      <c r="H44" s="100">
        <f>H43/H40</f>
        <v>8.4745762711864403E-2</v>
      </c>
      <c r="I44" s="135"/>
      <c r="J44" s="21" t="s">
        <v>27</v>
      </c>
      <c r="K44" s="21">
        <f>K43/K40</f>
        <v>9.2436974789915971E-2</v>
      </c>
      <c r="L44" s="100">
        <f>L43/L40</f>
        <v>9.90990990990991E-2</v>
      </c>
      <c r="P44" s="123"/>
      <c r="Q44" s="123"/>
      <c r="R44" s="123"/>
      <c r="S44" s="123"/>
      <c r="T44" s="123"/>
      <c r="U44" s="123"/>
      <c r="V44" s="123"/>
    </row>
    <row r="45" spans="2:22">
      <c r="B45" s="42"/>
      <c r="C45" s="1"/>
      <c r="D45" s="153"/>
      <c r="E45" s="9"/>
      <c r="F45" s="22"/>
      <c r="G45" s="21"/>
      <c r="H45" s="29"/>
      <c r="I45" s="19"/>
      <c r="J45" s="22"/>
      <c r="K45" s="21"/>
      <c r="L45" s="29"/>
      <c r="O45" s="149"/>
      <c r="P45" s="123"/>
      <c r="Q45" s="123"/>
      <c r="R45" s="123"/>
      <c r="S45" s="123"/>
      <c r="T45" s="123"/>
      <c r="U45" s="123"/>
      <c r="V45" s="123"/>
    </row>
    <row r="46" spans="2:22" ht="15">
      <c r="B46" s="42"/>
      <c r="C46" s="37" t="s">
        <v>170</v>
      </c>
      <c r="D46" s="154" t="s">
        <v>155</v>
      </c>
      <c r="E46" s="154"/>
      <c r="F46" s="159"/>
      <c r="G46" s="156"/>
      <c r="H46" s="157"/>
      <c r="I46" s="16"/>
      <c r="J46" s="159"/>
      <c r="K46" s="156"/>
      <c r="L46" s="157"/>
      <c r="P46" s="123"/>
      <c r="Q46" s="123"/>
      <c r="R46" s="123"/>
      <c r="S46" s="123"/>
      <c r="T46" s="123"/>
      <c r="U46" s="123"/>
      <c r="V46" s="123"/>
    </row>
    <row r="47" spans="2:22" ht="15">
      <c r="B47" s="42"/>
      <c r="C47" s="1"/>
      <c r="D47" s="9" t="s">
        <v>171</v>
      </c>
      <c r="E47" s="9"/>
      <c r="F47" s="80">
        <v>51</v>
      </c>
      <c r="G47" s="24">
        <v>120</v>
      </c>
      <c r="H47" s="26">
        <v>334</v>
      </c>
      <c r="I47" s="19"/>
      <c r="J47" s="33">
        <v>115</v>
      </c>
      <c r="K47" s="23">
        <v>425</v>
      </c>
      <c r="L47" s="26">
        <v>545</v>
      </c>
      <c r="M47" s="1"/>
      <c r="N47" s="122"/>
      <c r="P47" s="123"/>
      <c r="Q47" s="123"/>
      <c r="R47" s="123"/>
      <c r="S47" s="123"/>
      <c r="T47" s="123"/>
      <c r="U47" s="123"/>
      <c r="V47" s="123"/>
    </row>
    <row r="48" spans="2:22">
      <c r="B48" s="42"/>
      <c r="C48" s="1"/>
      <c r="D48" s="20" t="s">
        <v>11</v>
      </c>
      <c r="E48" s="9"/>
      <c r="F48" s="28">
        <v>0.82</v>
      </c>
      <c r="G48" s="21">
        <f>G47/F47-1</f>
        <v>1.3529411764705883</v>
      </c>
      <c r="H48" s="29">
        <f>H47/G47-1</f>
        <v>1.7833333333333332</v>
      </c>
      <c r="I48" s="19"/>
      <c r="J48" s="22">
        <v>0.69</v>
      </c>
      <c r="K48" s="21">
        <f>K47/J47-1</f>
        <v>2.6956521739130435</v>
      </c>
      <c r="L48" s="29">
        <f>L47/K47-1</f>
        <v>0.2823529411764707</v>
      </c>
      <c r="M48" s="1"/>
      <c r="P48" s="123"/>
      <c r="Q48" s="123"/>
      <c r="R48" s="123"/>
      <c r="S48" s="123"/>
      <c r="T48" s="123"/>
      <c r="U48" s="123"/>
      <c r="V48" s="123"/>
    </row>
    <row r="49" spans="2:22">
      <c r="B49" s="42"/>
      <c r="C49" s="1"/>
      <c r="D49" s="20" t="s">
        <v>12</v>
      </c>
      <c r="E49" s="9"/>
      <c r="F49" s="28">
        <v>0.54</v>
      </c>
      <c r="G49" s="99">
        <v>0.51</v>
      </c>
      <c r="H49" s="100">
        <v>0.38</v>
      </c>
      <c r="I49" s="19"/>
      <c r="J49" s="22">
        <v>0.56000000000000005</v>
      </c>
      <c r="K49" s="27">
        <v>0.55038759689922478</v>
      </c>
      <c r="L49" s="100">
        <v>0.18</v>
      </c>
      <c r="M49" s="1"/>
      <c r="P49" s="123"/>
      <c r="Q49" s="123"/>
      <c r="R49" s="123"/>
      <c r="S49" s="123"/>
      <c r="T49" s="123"/>
      <c r="U49" s="123"/>
      <c r="V49" s="123"/>
    </row>
    <row r="50" spans="2:22" ht="15">
      <c r="B50" s="42"/>
      <c r="C50" s="1"/>
      <c r="D50" s="9" t="s">
        <v>172</v>
      </c>
      <c r="E50" s="9"/>
      <c r="F50" s="80">
        <v>-13</v>
      </c>
      <c r="G50" s="24">
        <v>-48</v>
      </c>
      <c r="H50" s="26">
        <v>-178</v>
      </c>
      <c r="I50" s="19"/>
      <c r="J50" s="33">
        <v>-14</v>
      </c>
      <c r="K50" s="23">
        <v>-117</v>
      </c>
      <c r="L50" s="26">
        <v>-258</v>
      </c>
      <c r="P50" s="123"/>
      <c r="Q50" s="123"/>
      <c r="R50" s="123"/>
      <c r="S50" s="123"/>
      <c r="T50" s="123"/>
      <c r="U50" s="123"/>
      <c r="V50" s="123"/>
    </row>
    <row r="51" spans="2:22" s="77" customFormat="1" ht="13.5" thickBot="1">
      <c r="B51" s="73"/>
      <c r="D51" s="20" t="s">
        <v>16</v>
      </c>
      <c r="E51" s="9"/>
      <c r="F51" s="39">
        <f>F50/F47</f>
        <v>-0.25490196078431371</v>
      </c>
      <c r="G51" s="40">
        <f>G50/G47</f>
        <v>-0.4</v>
      </c>
      <c r="H51" s="41">
        <f>H50/H47</f>
        <v>-0.53293413173652693</v>
      </c>
      <c r="I51" s="19"/>
      <c r="J51" s="39">
        <f>J50/J47</f>
        <v>-0.12173913043478261</v>
      </c>
      <c r="K51" s="40">
        <f>K50/K47</f>
        <v>-0.2752941176470588</v>
      </c>
      <c r="L51" s="41">
        <f>L50/L47</f>
        <v>-0.47339449541284406</v>
      </c>
      <c r="M51" s="76"/>
      <c r="O51" s="172"/>
      <c r="P51" s="123"/>
      <c r="Q51" s="123"/>
      <c r="R51" s="123"/>
      <c r="S51" s="123"/>
      <c r="T51" s="123"/>
      <c r="U51" s="123"/>
      <c r="V51" s="123"/>
    </row>
    <row r="52" spans="2:22">
      <c r="B52" s="42"/>
      <c r="L52" s="49"/>
    </row>
    <row r="53" spans="2:22">
      <c r="B53" s="42"/>
      <c r="D53" s="45" t="s">
        <v>36</v>
      </c>
      <c r="L53" s="49"/>
    </row>
    <row r="54" spans="2:22">
      <c r="B54" s="42"/>
      <c r="D54" s="46" t="s">
        <v>37</v>
      </c>
      <c r="E54" s="45" t="s">
        <v>173</v>
      </c>
      <c r="L54" s="49"/>
    </row>
    <row r="55" spans="2:22">
      <c r="B55" s="42"/>
      <c r="C55" s="1"/>
      <c r="D55" s="46" t="s">
        <v>39</v>
      </c>
      <c r="E55" s="174" t="s">
        <v>174</v>
      </c>
      <c r="L55" s="49"/>
    </row>
    <row r="56" spans="2:22">
      <c r="B56" s="42"/>
      <c r="C56" s="1"/>
      <c r="D56" s="46" t="s">
        <v>41</v>
      </c>
      <c r="E56" s="47" t="s">
        <v>175</v>
      </c>
      <c r="L56" s="49"/>
    </row>
    <row r="57" spans="2:22">
      <c r="B57" s="42"/>
      <c r="C57" s="1"/>
      <c r="D57" s="46"/>
      <c r="E57" s="47" t="s">
        <v>176</v>
      </c>
      <c r="L57" s="49"/>
    </row>
    <row r="58" spans="2:22">
      <c r="B58" s="42"/>
      <c r="C58" s="1"/>
      <c r="D58" s="46" t="s">
        <v>43</v>
      </c>
      <c r="E58" s="47" t="s">
        <v>177</v>
      </c>
      <c r="L58" s="49"/>
    </row>
    <row r="59" spans="2:22">
      <c r="B59" s="42"/>
      <c r="C59" s="1"/>
      <c r="D59" s="46" t="s">
        <v>45</v>
      </c>
      <c r="E59" s="174" t="s">
        <v>178</v>
      </c>
      <c r="L59" s="49"/>
    </row>
    <row r="60" spans="2:22">
      <c r="B60" s="42"/>
      <c r="C60" s="1"/>
      <c r="D60" s="46" t="s">
        <v>97</v>
      </c>
      <c r="E60" s="47" t="s">
        <v>179</v>
      </c>
      <c r="L60" s="49"/>
    </row>
    <row r="61" spans="2:22">
      <c r="B61" s="42"/>
      <c r="C61" s="1"/>
      <c r="D61" s="46" t="s">
        <v>99</v>
      </c>
      <c r="E61" s="174" t="s">
        <v>180</v>
      </c>
      <c r="L61" s="49"/>
    </row>
    <row r="62" spans="2:22">
      <c r="B62" s="42"/>
      <c r="C62" s="1"/>
      <c r="D62" s="46" t="s">
        <v>101</v>
      </c>
      <c r="E62" s="174" t="s">
        <v>181</v>
      </c>
      <c r="L62" s="49"/>
    </row>
    <row r="63" spans="2:22">
      <c r="B63" s="42"/>
      <c r="C63" s="1"/>
      <c r="D63" s="46" t="s">
        <v>154</v>
      </c>
      <c r="E63" s="174" t="s">
        <v>182</v>
      </c>
      <c r="L63" s="49"/>
    </row>
    <row r="64" spans="2:22">
      <c r="B64" s="42"/>
      <c r="C64" s="1"/>
      <c r="D64" s="46" t="s">
        <v>183</v>
      </c>
      <c r="E64" s="174" t="s">
        <v>184</v>
      </c>
      <c r="L64" s="49"/>
    </row>
    <row r="65" spans="2:15">
      <c r="B65" s="42"/>
      <c r="C65" s="1"/>
      <c r="D65" s="46" t="s">
        <v>185</v>
      </c>
      <c r="E65" s="174" t="s">
        <v>186</v>
      </c>
      <c r="L65" s="49"/>
    </row>
    <row r="66" spans="2:15">
      <c r="B66" s="42"/>
      <c r="C66" s="1"/>
      <c r="D66" s="46" t="s">
        <v>187</v>
      </c>
      <c r="E66" s="174" t="s">
        <v>188</v>
      </c>
      <c r="L66" s="49"/>
    </row>
    <row r="67" spans="2:15">
      <c r="B67" s="42"/>
      <c r="C67" s="1"/>
      <c r="D67" s="46"/>
      <c r="E67" s="174" t="s">
        <v>189</v>
      </c>
      <c r="L67" s="49"/>
    </row>
    <row r="68" spans="2:15" ht="13.5" thickBot="1">
      <c r="B68" s="53"/>
      <c r="C68" s="54"/>
      <c r="D68" s="55" t="s">
        <v>190</v>
      </c>
      <c r="E68" s="96" t="s">
        <v>38</v>
      </c>
      <c r="F68" s="54"/>
      <c r="G68" s="54"/>
      <c r="H68" s="54"/>
      <c r="I68" s="54"/>
      <c r="J68" s="54"/>
      <c r="K68" s="54"/>
      <c r="L68" s="56"/>
    </row>
    <row r="69" spans="2:15" s="3" customFormat="1" ht="6" customHeight="1">
      <c r="B69" s="1"/>
      <c r="C69" s="2"/>
      <c r="D69" s="2"/>
      <c r="E69" s="1"/>
      <c r="F69" s="1"/>
      <c r="G69" s="1"/>
      <c r="H69" s="1"/>
      <c r="I69" s="1"/>
      <c r="J69" s="1"/>
      <c r="K69" s="1"/>
      <c r="L69" s="1"/>
      <c r="O69" s="97"/>
    </row>
  </sheetData>
  <pageMargins left="0.7" right="0.7" top="0.75" bottom="0.75" header="0.3" footer="0.3"/>
  <pageSetup scale="52" orientation="portrait" r:id="rId1"/>
  <ignoredErrors>
    <ignoredError sqref="D54:D57 D67 D58:D66 D68"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E76C-CD27-4418-84E3-6819F68F6455}">
  <sheetPr>
    <pageSetUpPr fitToPage="1"/>
  </sheetPr>
  <dimension ref="B1:X44"/>
  <sheetViews>
    <sheetView showGridLines="0" zoomScaleNormal="100" zoomScaleSheetLayoutView="100" workbookViewId="0">
      <pane xSplit="5" ySplit="3" topLeftCell="F4" activePane="bottomRight" state="frozen"/>
      <selection pane="bottomRight" activeCell="L6" sqref="L6"/>
      <selection pane="bottomLeft" activeCell="F5" sqref="F5"/>
      <selection pane="topRight" activeCell="F5" sqref="F5"/>
    </sheetView>
  </sheetViews>
  <sheetFormatPr defaultColWidth="9.140625" defaultRowHeight="12.75"/>
  <cols>
    <col min="1" max="1" width="1.7109375" style="1" customWidth="1"/>
    <col min="2" max="2" width="4.7109375" style="1" customWidth="1"/>
    <col min="3" max="3" width="33.85546875" style="2" customWidth="1"/>
    <col min="4" max="4" width="2.85546875" style="2" customWidth="1"/>
    <col min="5" max="5" width="44.42578125" style="1" customWidth="1"/>
    <col min="6" max="8" width="12.140625" style="1" customWidth="1"/>
    <col min="9" max="9" width="2.42578125" style="1" customWidth="1"/>
    <col min="10" max="12" width="12.140625" style="1" customWidth="1"/>
    <col min="13" max="13" width="1.28515625" style="3" customWidth="1"/>
    <col min="14" max="22" width="9.140625" style="97"/>
    <col min="23" max="16384" width="9.140625" style="1"/>
  </cols>
  <sheetData>
    <row r="1" spans="2:24" ht="7.5" customHeight="1" thickBot="1"/>
    <row r="2" spans="2:24">
      <c r="B2" s="5" t="s">
        <v>21</v>
      </c>
      <c r="C2" s="51"/>
      <c r="D2" s="6"/>
      <c r="E2" s="6"/>
      <c r="F2" s="5"/>
      <c r="G2" s="6"/>
      <c r="H2" s="7"/>
      <c r="I2" s="4"/>
      <c r="J2" s="5"/>
      <c r="K2" s="6"/>
      <c r="L2" s="7"/>
    </row>
    <row r="3" spans="2:24">
      <c r="B3" s="42"/>
      <c r="C3" s="8"/>
      <c r="D3" s="3" t="s">
        <v>1</v>
      </c>
      <c r="E3" s="9"/>
      <c r="F3" s="12" t="s">
        <v>2</v>
      </c>
      <c r="G3" s="10" t="s">
        <v>3</v>
      </c>
      <c r="H3" s="13" t="s">
        <v>4</v>
      </c>
      <c r="I3" s="11"/>
      <c r="J3" s="12" t="s">
        <v>5</v>
      </c>
      <c r="K3" s="10" t="s">
        <v>6</v>
      </c>
      <c r="L3" s="13" t="s">
        <v>7</v>
      </c>
    </row>
    <row r="4" spans="2:24" s="3" customFormat="1">
      <c r="B4" s="42"/>
      <c r="C4" s="8"/>
      <c r="D4" s="140" t="s">
        <v>8</v>
      </c>
      <c r="E4" s="141"/>
      <c r="F4" s="142"/>
      <c r="G4" s="142"/>
      <c r="H4" s="143"/>
      <c r="I4" s="166"/>
      <c r="J4" s="142"/>
      <c r="K4" s="142"/>
      <c r="L4" s="143"/>
      <c r="N4" s="97"/>
      <c r="O4" s="97"/>
      <c r="P4" s="97"/>
      <c r="Q4" s="97"/>
      <c r="R4" s="97"/>
      <c r="S4" s="97"/>
      <c r="T4" s="97"/>
      <c r="U4" s="97"/>
      <c r="V4" s="97"/>
      <c r="W4" s="97"/>
      <c r="X4" s="97"/>
    </row>
    <row r="5" spans="2:24" ht="15">
      <c r="B5" s="42"/>
      <c r="C5" s="37" t="s">
        <v>56</v>
      </c>
      <c r="D5" s="154" t="s">
        <v>191</v>
      </c>
      <c r="E5" s="154"/>
      <c r="F5" s="159"/>
      <c r="G5" s="156"/>
      <c r="H5" s="157"/>
      <c r="I5" s="11"/>
      <c r="J5" s="159"/>
      <c r="K5" s="156"/>
      <c r="L5" s="157"/>
      <c r="M5" s="1"/>
    </row>
    <row r="6" spans="2:24">
      <c r="B6" s="42"/>
      <c r="C6" s="1"/>
      <c r="D6" s="9" t="s">
        <v>10</v>
      </c>
      <c r="E6" s="9"/>
      <c r="F6" s="25">
        <v>963</v>
      </c>
      <c r="G6" s="24">
        <v>1026</v>
      </c>
      <c r="H6" s="26">
        <v>843</v>
      </c>
      <c r="I6" s="137"/>
      <c r="J6" s="24">
        <v>2244</v>
      </c>
      <c r="K6" s="24">
        <v>2249</v>
      </c>
      <c r="L6" s="132">
        <v>1928</v>
      </c>
      <c r="N6" s="123"/>
      <c r="O6" s="123"/>
      <c r="P6" s="123"/>
      <c r="Q6" s="149"/>
      <c r="R6" s="149"/>
      <c r="S6" s="149"/>
      <c r="T6" s="149"/>
      <c r="U6" s="149"/>
    </row>
    <row r="7" spans="2:24">
      <c r="B7" s="42"/>
      <c r="C7" s="1"/>
      <c r="D7" s="20" t="s">
        <v>11</v>
      </c>
      <c r="E7" s="9"/>
      <c r="F7" s="98">
        <v>0.84</v>
      </c>
      <c r="G7" s="99">
        <f t="shared" ref="G7" si="0">G6/F6-1</f>
        <v>6.5420560747663448E-2</v>
      </c>
      <c r="H7" s="100">
        <f>H6/G6-1</f>
        <v>-0.17836257309941517</v>
      </c>
      <c r="I7" s="135"/>
      <c r="J7" s="99">
        <v>0.65</v>
      </c>
      <c r="K7" s="99">
        <f t="shared" ref="K7" si="1">K6/J6-1</f>
        <v>2.2281639928698471E-3</v>
      </c>
      <c r="L7" s="100">
        <f>L6/K6-1</f>
        <v>-0.14273010226767457</v>
      </c>
      <c r="N7" s="1"/>
      <c r="O7" s="1"/>
      <c r="P7" s="1"/>
      <c r="Q7" s="150"/>
      <c r="R7" s="150"/>
      <c r="S7" s="150"/>
      <c r="T7" s="150"/>
      <c r="U7" s="149"/>
    </row>
    <row r="8" spans="2:24">
      <c r="B8" s="42"/>
      <c r="C8" s="1"/>
      <c r="D8" s="20" t="s">
        <v>12</v>
      </c>
      <c r="E8" s="9"/>
      <c r="F8" s="98">
        <v>0.7</v>
      </c>
      <c r="G8" s="99">
        <v>0.04</v>
      </c>
      <c r="H8" s="100">
        <v>-0.04</v>
      </c>
      <c r="I8" s="135"/>
      <c r="J8" s="99">
        <v>0.54</v>
      </c>
      <c r="K8" s="99">
        <v>0.03</v>
      </c>
      <c r="L8" s="135">
        <v>-0.04</v>
      </c>
      <c r="N8" s="1"/>
      <c r="O8" s="1"/>
      <c r="P8" s="1"/>
      <c r="Q8" s="150"/>
      <c r="R8" s="150"/>
      <c r="S8" s="150"/>
      <c r="T8" s="150"/>
      <c r="U8" s="149"/>
    </row>
    <row r="9" spans="2:24">
      <c r="B9" s="42"/>
      <c r="C9" s="1"/>
      <c r="D9" s="9" t="s">
        <v>15</v>
      </c>
      <c r="E9" s="9"/>
      <c r="F9" s="25">
        <v>24</v>
      </c>
      <c r="G9" s="24">
        <v>-11</v>
      </c>
      <c r="H9" s="26">
        <v>-37</v>
      </c>
      <c r="I9" s="137"/>
      <c r="J9" s="24">
        <v>68</v>
      </c>
      <c r="K9" s="24">
        <v>-35</v>
      </c>
      <c r="L9" s="132">
        <v>-61</v>
      </c>
      <c r="M9" s="1"/>
      <c r="N9" s="123"/>
      <c r="O9" s="123"/>
      <c r="P9" s="123"/>
      <c r="Q9" s="149"/>
      <c r="R9" s="149"/>
      <c r="S9" s="149"/>
      <c r="T9" s="149"/>
      <c r="U9" s="149"/>
    </row>
    <row r="10" spans="2:24">
      <c r="B10" s="42"/>
      <c r="C10" s="1"/>
      <c r="D10" s="20" t="s">
        <v>16</v>
      </c>
      <c r="E10" s="9"/>
      <c r="F10" s="98">
        <f t="shared" ref="F10:H10" si="2">F9/F6</f>
        <v>2.4922118380062305E-2</v>
      </c>
      <c r="G10" s="99">
        <f t="shared" si="2"/>
        <v>-1.0721247563352826E-2</v>
      </c>
      <c r="H10" s="100">
        <f t="shared" si="2"/>
        <v>-4.3890865954922892E-2</v>
      </c>
      <c r="I10" s="135"/>
      <c r="J10" s="99">
        <f t="shared" ref="J10:L10" si="3">J9/J6</f>
        <v>3.0303030303030304E-2</v>
      </c>
      <c r="K10" s="99">
        <f t="shared" si="3"/>
        <v>-1.5562472209871054E-2</v>
      </c>
      <c r="L10" s="100">
        <f t="shared" si="3"/>
        <v>-3.1639004149377592E-2</v>
      </c>
      <c r="N10" s="124"/>
      <c r="O10" s="124"/>
      <c r="P10" s="124"/>
      <c r="Q10" s="124"/>
      <c r="R10" s="124"/>
      <c r="S10" s="124"/>
      <c r="T10" s="124"/>
      <c r="U10" s="149"/>
    </row>
    <row r="11" spans="2:24">
      <c r="B11" s="42"/>
      <c r="C11" s="1"/>
      <c r="D11" s="9" t="s">
        <v>192</v>
      </c>
      <c r="E11" s="9"/>
      <c r="F11" s="33">
        <v>1160</v>
      </c>
      <c r="G11" s="23">
        <v>1233.2</v>
      </c>
      <c r="H11" s="36">
        <v>1032</v>
      </c>
      <c r="I11" s="19"/>
      <c r="J11" s="33">
        <v>2675</v>
      </c>
      <c r="K11" s="23">
        <v>2697</v>
      </c>
      <c r="L11" s="36">
        <v>2343</v>
      </c>
      <c r="M11" s="1"/>
      <c r="N11" s="1"/>
      <c r="O11" s="1"/>
      <c r="P11" s="123"/>
      <c r="Q11" s="149"/>
      <c r="R11" s="149"/>
      <c r="S11" s="149"/>
      <c r="T11" s="149"/>
      <c r="U11" s="149"/>
    </row>
    <row r="12" spans="2:24">
      <c r="B12" s="42"/>
      <c r="C12" s="1"/>
      <c r="D12" s="20" t="s">
        <v>11</v>
      </c>
      <c r="E12" s="9"/>
      <c r="F12" s="22">
        <v>0.75</v>
      </c>
      <c r="G12" s="21">
        <f>G11/F11-1</f>
        <v>6.3103448275862117E-2</v>
      </c>
      <c r="H12" s="29">
        <f>H11/G11-1</f>
        <v>-0.16315277327278632</v>
      </c>
      <c r="I12" s="19"/>
      <c r="J12" s="22">
        <v>0.61</v>
      </c>
      <c r="K12" s="21">
        <f>K11/J11-1</f>
        <v>8.2242990654206594E-3</v>
      </c>
      <c r="L12" s="29">
        <f>L11/K11-1</f>
        <v>-0.13125695216907673</v>
      </c>
      <c r="M12" s="1"/>
      <c r="N12" s="1"/>
      <c r="O12" s="1"/>
      <c r="P12" s="1"/>
      <c r="Q12" s="150"/>
      <c r="R12" s="150"/>
      <c r="S12" s="150"/>
      <c r="T12" s="150"/>
      <c r="U12" s="149"/>
    </row>
    <row r="13" spans="2:24">
      <c r="B13" s="42"/>
      <c r="C13" s="1"/>
      <c r="D13" s="20" t="s">
        <v>12</v>
      </c>
      <c r="E13" s="9"/>
      <c r="F13" s="22">
        <v>0.62</v>
      </c>
      <c r="G13" s="21">
        <v>4.1000000000000002E-2</v>
      </c>
      <c r="H13" s="29">
        <v>-0.03</v>
      </c>
      <c r="I13" s="19"/>
      <c r="J13" s="22">
        <v>0.52</v>
      </c>
      <c r="K13" s="21">
        <v>0.03</v>
      </c>
      <c r="L13" s="29">
        <v>-0.04</v>
      </c>
      <c r="M13" s="1"/>
      <c r="N13" s="1"/>
      <c r="O13" s="1"/>
      <c r="P13" s="1"/>
      <c r="Q13" s="150"/>
      <c r="R13" s="150"/>
      <c r="S13" s="150"/>
      <c r="T13" s="150"/>
      <c r="U13" s="149"/>
    </row>
    <row r="14" spans="2:24">
      <c r="B14" s="42"/>
      <c r="C14" s="1"/>
      <c r="D14" s="9" t="s">
        <v>193</v>
      </c>
      <c r="E14" s="9"/>
      <c r="F14" s="33" t="s">
        <v>27</v>
      </c>
      <c r="G14" s="23">
        <v>196.90100000000001</v>
      </c>
      <c r="H14" s="36">
        <v>395.27699999999999</v>
      </c>
      <c r="I14" s="33"/>
      <c r="J14" s="33">
        <v>120</v>
      </c>
      <c r="K14" s="23">
        <v>335</v>
      </c>
      <c r="L14" s="36">
        <v>517</v>
      </c>
      <c r="M14" s="1"/>
      <c r="N14" s="1"/>
      <c r="O14" s="1"/>
      <c r="P14" s="1"/>
      <c r="Q14" s="149"/>
      <c r="R14" s="149"/>
      <c r="T14" s="149"/>
      <c r="U14" s="149"/>
    </row>
    <row r="15" spans="2:24">
      <c r="B15" s="42"/>
      <c r="C15" s="1"/>
      <c r="D15" s="20" t="s">
        <v>61</v>
      </c>
      <c r="E15" s="9"/>
      <c r="F15" s="22" t="s">
        <v>27</v>
      </c>
      <c r="G15" s="21" t="s">
        <v>27</v>
      </c>
      <c r="H15" s="29">
        <f>H14/G14-1</f>
        <v>1.0074910741946459</v>
      </c>
      <c r="I15" s="22"/>
      <c r="J15" s="22" t="s">
        <v>27</v>
      </c>
      <c r="K15" s="21">
        <v>1.74</v>
      </c>
      <c r="L15" s="29">
        <f>L14/K14-1</f>
        <v>0.5432835820895523</v>
      </c>
      <c r="M15" s="1"/>
      <c r="N15" s="1"/>
      <c r="O15" s="1"/>
      <c r="P15" s="1"/>
      <c r="Q15" s="149"/>
      <c r="R15" s="149"/>
      <c r="T15" s="149"/>
      <c r="U15" s="149"/>
    </row>
    <row r="16" spans="2:24">
      <c r="B16" s="42"/>
      <c r="C16" s="1"/>
      <c r="D16" s="52" t="s">
        <v>194</v>
      </c>
      <c r="E16" s="9"/>
      <c r="F16" s="22" t="s">
        <v>27</v>
      </c>
      <c r="G16" s="21">
        <v>4.97</v>
      </c>
      <c r="H16" s="29">
        <v>0.47</v>
      </c>
      <c r="I16" s="19"/>
      <c r="J16" s="22">
        <v>8.7200000000000006</v>
      </c>
      <c r="K16" s="21">
        <v>3.33</v>
      </c>
      <c r="L16" s="29">
        <v>0.15</v>
      </c>
      <c r="M16" s="1"/>
      <c r="N16" s="1"/>
      <c r="O16" s="1"/>
      <c r="P16" s="1"/>
      <c r="Q16" s="149"/>
      <c r="R16" s="149"/>
      <c r="T16" s="149"/>
      <c r="U16" s="149"/>
    </row>
    <row r="17" spans="2:22">
      <c r="B17" s="42"/>
      <c r="C17" s="1"/>
      <c r="D17" s="52" t="s">
        <v>195</v>
      </c>
      <c r="E17" s="9"/>
      <c r="F17" s="22" t="s">
        <v>27</v>
      </c>
      <c r="G17" s="21">
        <v>5.63</v>
      </c>
      <c r="H17" s="29">
        <v>0.59</v>
      </c>
      <c r="I17" s="19"/>
      <c r="J17" s="22">
        <v>9.23</v>
      </c>
      <c r="K17" s="21">
        <v>3.35</v>
      </c>
      <c r="L17" s="29">
        <v>0.28999999999999998</v>
      </c>
      <c r="M17" s="1"/>
      <c r="N17" s="1"/>
      <c r="O17" s="1"/>
      <c r="P17" s="1"/>
      <c r="Q17" s="149"/>
      <c r="R17" s="149"/>
      <c r="T17" s="149"/>
      <c r="U17" s="149"/>
    </row>
    <row r="18" spans="2:22">
      <c r="B18" s="42"/>
      <c r="C18" s="1"/>
      <c r="D18" s="153"/>
      <c r="E18" s="9"/>
      <c r="F18" s="22"/>
      <c r="G18" s="21"/>
      <c r="H18" s="29"/>
      <c r="I18" s="19"/>
      <c r="J18" s="22"/>
      <c r="K18" s="21"/>
      <c r="L18" s="29"/>
      <c r="N18" s="1"/>
      <c r="O18" s="1"/>
      <c r="P18" s="1"/>
      <c r="Q18" s="149"/>
      <c r="R18" s="149"/>
      <c r="T18" s="149"/>
      <c r="U18" s="149"/>
      <c r="V18" s="149"/>
    </row>
    <row r="19" spans="2:22" ht="15">
      <c r="B19" s="42"/>
      <c r="C19" s="37" t="s">
        <v>196</v>
      </c>
      <c r="D19" s="154" t="s">
        <v>191</v>
      </c>
      <c r="E19" s="154"/>
      <c r="F19" s="159"/>
      <c r="G19" s="156"/>
      <c r="H19" s="157"/>
      <c r="I19" s="16"/>
      <c r="J19" s="159"/>
      <c r="K19" s="156"/>
      <c r="L19" s="157"/>
      <c r="N19" s="1"/>
      <c r="O19" s="1"/>
      <c r="P19" s="1"/>
      <c r="Q19" s="149"/>
      <c r="R19" s="149"/>
      <c r="T19" s="149"/>
      <c r="U19" s="149"/>
    </row>
    <row r="20" spans="2:22">
      <c r="B20" s="42"/>
      <c r="C20" s="1"/>
      <c r="D20" s="9" t="s">
        <v>10</v>
      </c>
      <c r="E20" s="9"/>
      <c r="F20" s="33">
        <v>965</v>
      </c>
      <c r="G20" s="23">
        <v>1029</v>
      </c>
      <c r="H20" s="36">
        <v>852</v>
      </c>
      <c r="I20" s="19"/>
      <c r="J20" s="33">
        <v>2250</v>
      </c>
      <c r="K20" s="23">
        <v>2259</v>
      </c>
      <c r="L20" s="36">
        <v>1953</v>
      </c>
      <c r="N20" s="1"/>
      <c r="O20" s="1"/>
      <c r="P20" s="1"/>
      <c r="Q20" s="149"/>
      <c r="R20" s="149"/>
      <c r="T20" s="149"/>
      <c r="U20" s="149"/>
    </row>
    <row r="21" spans="2:22">
      <c r="B21" s="42"/>
      <c r="C21" s="1"/>
      <c r="D21" s="20" t="s">
        <v>11</v>
      </c>
      <c r="E21" s="9"/>
      <c r="F21" s="22">
        <v>0.84</v>
      </c>
      <c r="G21" s="21">
        <f>G20/F20-1</f>
        <v>6.6321243523316031E-2</v>
      </c>
      <c r="H21" s="29">
        <f>H20/G20-1</f>
        <v>-0.17201166180758021</v>
      </c>
      <c r="I21" s="19"/>
      <c r="J21" s="22">
        <v>0.65</v>
      </c>
      <c r="K21" s="21">
        <f>K20/J20-1</f>
        <v>4.0000000000000036E-3</v>
      </c>
      <c r="L21" s="29">
        <f>L20/K20-1</f>
        <v>-0.13545816733067728</v>
      </c>
      <c r="M21" s="1"/>
      <c r="N21" s="1"/>
      <c r="O21" s="1"/>
      <c r="P21" s="1"/>
      <c r="Q21" s="149"/>
      <c r="R21" s="149"/>
      <c r="T21" s="149"/>
      <c r="U21" s="149"/>
    </row>
    <row r="22" spans="2:22">
      <c r="B22" s="42"/>
      <c r="C22" s="1"/>
      <c r="D22" s="20" t="s">
        <v>12</v>
      </c>
      <c r="E22" s="9"/>
      <c r="F22" s="22">
        <v>0.7</v>
      </c>
      <c r="G22" s="21">
        <v>0.04</v>
      </c>
      <c r="H22" s="29">
        <v>-4.2759961127308066E-2</v>
      </c>
      <c r="I22" s="19"/>
      <c r="J22" s="22">
        <v>0.54</v>
      </c>
      <c r="K22" s="21">
        <v>0.03</v>
      </c>
      <c r="L22" s="29">
        <v>-0.04</v>
      </c>
      <c r="N22" s="1"/>
      <c r="O22" s="1"/>
      <c r="P22" s="1"/>
      <c r="Q22" s="149"/>
      <c r="R22" s="149"/>
      <c r="T22" s="149"/>
      <c r="U22" s="149"/>
    </row>
    <row r="23" spans="2:22">
      <c r="B23" s="42"/>
      <c r="C23" s="1"/>
      <c r="D23" s="9" t="s">
        <v>15</v>
      </c>
      <c r="E23" s="9"/>
      <c r="F23" s="33">
        <v>24</v>
      </c>
      <c r="G23" s="23">
        <v>-11</v>
      </c>
      <c r="H23" s="36">
        <v>-38</v>
      </c>
      <c r="I23" s="19"/>
      <c r="J23" s="33">
        <v>68</v>
      </c>
      <c r="K23" s="23">
        <v>-35</v>
      </c>
      <c r="L23" s="36">
        <v>-63</v>
      </c>
      <c r="M23" s="1"/>
      <c r="N23" s="1"/>
      <c r="O23" s="1"/>
      <c r="P23" s="1"/>
      <c r="Q23" s="149"/>
      <c r="R23" s="149"/>
      <c r="T23" s="149"/>
      <c r="U23" s="149"/>
    </row>
    <row r="24" spans="2:22">
      <c r="B24" s="42"/>
      <c r="C24" s="1"/>
      <c r="D24" s="20" t="s">
        <v>16</v>
      </c>
      <c r="E24" s="9"/>
      <c r="F24" s="22">
        <f>F23/F20</f>
        <v>2.4870466321243522E-2</v>
      </c>
      <c r="G24" s="21">
        <f>G23/G20</f>
        <v>-1.0689990281827016E-2</v>
      </c>
      <c r="H24" s="29">
        <f>H23/H20</f>
        <v>-4.4600938967136149E-2</v>
      </c>
      <c r="I24" s="19"/>
      <c r="J24" s="22">
        <f>J23/J20</f>
        <v>3.0222222222222223E-2</v>
      </c>
      <c r="K24" s="21">
        <f>K23/K20</f>
        <v>-1.5493581230633024E-2</v>
      </c>
      <c r="L24" s="29">
        <f>L23/L20</f>
        <v>-3.2258064516129031E-2</v>
      </c>
      <c r="M24" s="1"/>
      <c r="N24" s="1"/>
      <c r="O24" s="1"/>
      <c r="P24" s="1"/>
      <c r="Q24" s="149"/>
      <c r="R24" s="149"/>
      <c r="T24" s="149"/>
      <c r="U24" s="149"/>
    </row>
    <row r="25" spans="2:22">
      <c r="B25" s="42"/>
      <c r="C25" s="86"/>
      <c r="D25" s="1"/>
      <c r="E25" s="9"/>
      <c r="F25" s="89"/>
      <c r="G25" s="87"/>
      <c r="H25" s="88"/>
      <c r="I25" s="19"/>
      <c r="J25" s="89"/>
      <c r="K25" s="87"/>
      <c r="L25" s="88"/>
      <c r="N25" s="1"/>
      <c r="O25" s="1"/>
      <c r="P25" s="1"/>
      <c r="Q25" s="149"/>
      <c r="R25" s="149"/>
      <c r="T25" s="149"/>
      <c r="U25" s="149"/>
    </row>
    <row r="26" spans="2:22" ht="15">
      <c r="B26" s="42"/>
      <c r="C26" s="90" t="s">
        <v>56</v>
      </c>
      <c r="D26" s="91" t="s">
        <v>197</v>
      </c>
      <c r="E26" s="91"/>
      <c r="F26" s="95"/>
      <c r="G26" s="92"/>
      <c r="H26" s="93"/>
      <c r="I26" s="94"/>
      <c r="J26" s="95"/>
      <c r="K26" s="92"/>
      <c r="L26" s="93"/>
      <c r="N26" s="1"/>
      <c r="O26" s="1"/>
      <c r="P26" s="1"/>
      <c r="Q26" s="149"/>
      <c r="R26" s="149"/>
      <c r="T26" s="149"/>
      <c r="U26" s="149"/>
    </row>
    <row r="27" spans="2:22">
      <c r="B27" s="42"/>
      <c r="C27" s="1"/>
      <c r="D27" s="9" t="s">
        <v>10</v>
      </c>
      <c r="E27" s="9"/>
      <c r="F27" s="33">
        <v>238</v>
      </c>
      <c r="G27" s="23">
        <v>388</v>
      </c>
      <c r="H27" s="36">
        <v>383</v>
      </c>
      <c r="I27" s="19"/>
      <c r="J27" s="33">
        <v>606</v>
      </c>
      <c r="K27" s="23">
        <v>827</v>
      </c>
      <c r="L27" s="36">
        <v>808</v>
      </c>
      <c r="N27" s="123"/>
      <c r="O27" s="123"/>
      <c r="P27" s="123"/>
      <c r="Q27" s="149"/>
      <c r="R27" s="149"/>
      <c r="S27" s="149"/>
      <c r="T27" s="149"/>
      <c r="U27" s="149"/>
    </row>
    <row r="28" spans="2:22">
      <c r="B28" s="42"/>
      <c r="C28" s="1"/>
      <c r="D28" s="20" t="s">
        <v>11</v>
      </c>
      <c r="E28" s="9"/>
      <c r="F28" s="22">
        <v>0.41</v>
      </c>
      <c r="G28" s="21">
        <f>G27/F27-1</f>
        <v>0.63025210084033612</v>
      </c>
      <c r="H28" s="29">
        <f>H27/G27-1</f>
        <v>-1.2886597938144284E-2</v>
      </c>
      <c r="I28" s="19"/>
      <c r="J28" s="22">
        <v>0.55000000000000004</v>
      </c>
      <c r="K28" s="21">
        <f>K27/J27-1</f>
        <v>0.36468646864686471</v>
      </c>
      <c r="L28" s="29">
        <f>L27/K27-1</f>
        <v>-2.2974607013301118E-2</v>
      </c>
      <c r="N28" s="1"/>
      <c r="O28" s="1"/>
      <c r="P28" s="1"/>
      <c r="Q28" s="150"/>
      <c r="R28" s="150"/>
      <c r="S28" s="150"/>
      <c r="T28" s="150"/>
      <c r="U28" s="149"/>
    </row>
    <row r="29" spans="2:22">
      <c r="B29" s="42"/>
      <c r="C29" s="1"/>
      <c r="D29" s="20" t="s">
        <v>12</v>
      </c>
      <c r="E29" s="9"/>
      <c r="F29" s="22">
        <v>0.66</v>
      </c>
      <c r="G29" s="21">
        <v>0.36</v>
      </c>
      <c r="H29" s="29">
        <v>0.13402061855670103</v>
      </c>
      <c r="I29" s="19"/>
      <c r="J29" s="22">
        <v>0.65</v>
      </c>
      <c r="K29" s="21">
        <v>0.27</v>
      </c>
      <c r="L29" s="29">
        <v>0.12</v>
      </c>
      <c r="N29" s="1"/>
      <c r="O29" s="1"/>
      <c r="P29" s="1"/>
      <c r="Q29" s="150"/>
      <c r="R29" s="150"/>
      <c r="S29" s="150"/>
      <c r="T29" s="150"/>
      <c r="U29" s="173"/>
    </row>
    <row r="30" spans="2:22">
      <c r="B30" s="42"/>
      <c r="C30" s="1"/>
      <c r="D30" s="9" t="s">
        <v>15</v>
      </c>
      <c r="E30" s="9"/>
      <c r="F30" s="33">
        <v>-6</v>
      </c>
      <c r="G30" s="23">
        <v>-1.7</v>
      </c>
      <c r="H30" s="36">
        <v>-13</v>
      </c>
      <c r="I30" s="19"/>
      <c r="J30" s="33">
        <v>-7</v>
      </c>
      <c r="K30" s="23">
        <v>-7</v>
      </c>
      <c r="L30" s="36">
        <v>-22</v>
      </c>
      <c r="N30" s="123"/>
      <c r="O30" s="123"/>
      <c r="P30" s="123"/>
      <c r="Q30" s="149"/>
      <c r="R30" s="149"/>
      <c r="S30" s="149"/>
      <c r="T30" s="149"/>
      <c r="U30" s="149"/>
    </row>
    <row r="31" spans="2:22">
      <c r="B31" s="42"/>
      <c r="C31" s="1"/>
      <c r="D31" s="20" t="s">
        <v>16</v>
      </c>
      <c r="E31" s="9"/>
      <c r="F31" s="22">
        <f>F30/F27</f>
        <v>-2.5210084033613446E-2</v>
      </c>
      <c r="G31" s="21">
        <f>G30/G27</f>
        <v>-4.3814432989690722E-3</v>
      </c>
      <c r="H31" s="29">
        <f>H30/H27</f>
        <v>-3.3942558746736295E-2</v>
      </c>
      <c r="I31" s="19"/>
      <c r="J31" s="22">
        <f>J30/J27</f>
        <v>-1.155115511551155E-2</v>
      </c>
      <c r="K31" s="21">
        <f>K30/K27</f>
        <v>-8.4643288996372433E-3</v>
      </c>
      <c r="L31" s="29">
        <f>L30/L27</f>
        <v>-2.7227722772277228E-2</v>
      </c>
      <c r="M31" s="1"/>
      <c r="N31" s="124"/>
      <c r="O31" s="124"/>
      <c r="P31" s="124"/>
      <c r="Q31" s="124"/>
      <c r="R31" s="124"/>
      <c r="S31" s="124"/>
      <c r="T31" s="124"/>
      <c r="U31" s="149"/>
    </row>
    <row r="32" spans="2:22">
      <c r="B32" s="42"/>
      <c r="C32" s="1"/>
      <c r="D32" s="9" t="s">
        <v>198</v>
      </c>
      <c r="E32" s="9"/>
      <c r="F32" s="33">
        <v>407.22</v>
      </c>
      <c r="G32" s="23">
        <v>702.1</v>
      </c>
      <c r="H32" s="36">
        <v>700</v>
      </c>
      <c r="I32" s="19"/>
      <c r="J32" s="33">
        <v>1022</v>
      </c>
      <c r="K32" s="23">
        <v>1493</v>
      </c>
      <c r="L32" s="36">
        <v>1474</v>
      </c>
      <c r="N32" s="123"/>
      <c r="O32" s="123"/>
      <c r="P32" s="149"/>
      <c r="Q32" s="149"/>
      <c r="R32" s="149"/>
      <c r="S32" s="149"/>
      <c r="T32" s="149"/>
      <c r="U32" s="149"/>
    </row>
    <row r="33" spans="2:22">
      <c r="B33" s="42"/>
      <c r="C33" s="1"/>
      <c r="D33" s="20" t="s">
        <v>11</v>
      </c>
      <c r="E33" s="9"/>
      <c r="F33" s="22">
        <v>0.56000000000000005</v>
      </c>
      <c r="G33" s="21">
        <f>G32/F32-1</f>
        <v>0.72412946318943061</v>
      </c>
      <c r="H33" s="29">
        <f>H32/G32-1</f>
        <v>-2.9910269192423566E-3</v>
      </c>
      <c r="I33" s="19"/>
      <c r="J33" s="22">
        <v>0.69</v>
      </c>
      <c r="K33" s="21">
        <f>K32/J32-1</f>
        <v>0.46086105675146771</v>
      </c>
      <c r="L33" s="29">
        <f>L32/K32-1</f>
        <v>-1.2726054922973851E-2</v>
      </c>
      <c r="N33" s="1"/>
      <c r="O33" s="1"/>
      <c r="P33" s="149"/>
      <c r="Q33" s="150"/>
      <c r="R33" s="150"/>
      <c r="S33" s="150"/>
      <c r="T33" s="150"/>
      <c r="U33" s="173"/>
    </row>
    <row r="34" spans="2:22">
      <c r="B34" s="42"/>
      <c r="C34" s="1"/>
      <c r="D34" s="20" t="s">
        <v>12</v>
      </c>
      <c r="E34" s="9"/>
      <c r="F34" s="22">
        <v>0.85</v>
      </c>
      <c r="G34" s="21">
        <v>0.436</v>
      </c>
      <c r="H34" s="29">
        <v>0.15</v>
      </c>
      <c r="I34" s="19"/>
      <c r="J34" s="22">
        <v>0.84</v>
      </c>
      <c r="K34" s="21">
        <v>0.34</v>
      </c>
      <c r="L34" s="29">
        <v>0.13</v>
      </c>
      <c r="N34" s="1"/>
      <c r="O34" s="1"/>
      <c r="P34" s="149"/>
      <c r="Q34" s="150"/>
      <c r="R34" s="150"/>
      <c r="S34" s="150"/>
      <c r="T34" s="150"/>
      <c r="U34" s="149"/>
    </row>
    <row r="35" spans="2:22">
      <c r="B35" s="42"/>
      <c r="C35" s="1"/>
      <c r="D35" s="9" t="s">
        <v>199</v>
      </c>
      <c r="E35" s="9"/>
      <c r="F35" s="22">
        <v>0.88</v>
      </c>
      <c r="G35" s="21">
        <v>0.32</v>
      </c>
      <c r="H35" s="29">
        <v>0.15</v>
      </c>
      <c r="I35" s="19"/>
      <c r="J35" s="22">
        <v>0.8</v>
      </c>
      <c r="K35" s="21">
        <v>0.27</v>
      </c>
      <c r="L35" s="29">
        <v>0.14000000000000001</v>
      </c>
      <c r="N35" s="149"/>
      <c r="O35" s="149"/>
      <c r="P35" s="149"/>
      <c r="Q35" s="149"/>
      <c r="S35" s="149"/>
      <c r="T35" s="149"/>
      <c r="U35" s="149"/>
    </row>
    <row r="36" spans="2:22">
      <c r="B36" s="42"/>
      <c r="C36" s="1"/>
      <c r="D36" s="52" t="s">
        <v>200</v>
      </c>
      <c r="E36" s="9"/>
      <c r="F36" s="22">
        <v>0.37</v>
      </c>
      <c r="G36" s="21">
        <v>0.47</v>
      </c>
      <c r="H36" s="29">
        <v>0.15</v>
      </c>
      <c r="I36" s="19"/>
      <c r="J36" s="22">
        <v>0.45</v>
      </c>
      <c r="K36" s="21">
        <v>0.42</v>
      </c>
      <c r="L36" s="29">
        <v>0.13</v>
      </c>
      <c r="N36" s="149"/>
      <c r="O36" s="149"/>
      <c r="P36" s="149"/>
      <c r="Q36" s="149"/>
      <c r="S36" s="149"/>
      <c r="T36" s="149"/>
      <c r="U36" s="149"/>
    </row>
    <row r="37" spans="2:22">
      <c r="B37" s="42"/>
      <c r="C37" s="1"/>
      <c r="D37" s="52" t="s">
        <v>201</v>
      </c>
      <c r="E37" s="9"/>
      <c r="F37" s="22">
        <v>0.9</v>
      </c>
      <c r="G37" s="21">
        <v>0.88</v>
      </c>
      <c r="H37" s="29">
        <v>0.09</v>
      </c>
      <c r="I37" s="19"/>
      <c r="J37" s="22">
        <v>1.07</v>
      </c>
      <c r="K37" s="21">
        <v>0.51</v>
      </c>
      <c r="L37" s="29">
        <v>0.04</v>
      </c>
      <c r="N37" s="149"/>
      <c r="O37" s="149"/>
      <c r="P37" s="149"/>
      <c r="Q37" s="149"/>
      <c r="S37" s="149"/>
      <c r="T37" s="149"/>
      <c r="U37" s="149"/>
    </row>
    <row r="38" spans="2:22" s="77" customFormat="1" ht="13.5" thickBot="1">
      <c r="B38" s="73"/>
      <c r="D38" s="52" t="s">
        <v>202</v>
      </c>
      <c r="E38" s="9"/>
      <c r="F38" s="39">
        <v>1.01</v>
      </c>
      <c r="G38" s="40">
        <v>0.78</v>
      </c>
      <c r="H38" s="41">
        <v>0.13</v>
      </c>
      <c r="I38" s="19"/>
      <c r="J38" s="39">
        <v>1.17</v>
      </c>
      <c r="K38" s="40">
        <v>0.51</v>
      </c>
      <c r="L38" s="41">
        <v>0.11</v>
      </c>
      <c r="M38" s="76"/>
      <c r="N38" s="149"/>
      <c r="O38" s="149"/>
      <c r="P38" s="149"/>
      <c r="Q38" s="149"/>
      <c r="R38" s="97"/>
      <c r="S38" s="149"/>
      <c r="T38" s="149"/>
      <c r="U38" s="149"/>
      <c r="V38" s="172"/>
    </row>
    <row r="39" spans="2:22">
      <c r="B39" s="42"/>
      <c r="D39" s="45"/>
      <c r="E39" s="45"/>
      <c r="L39" s="49"/>
    </row>
    <row r="40" spans="2:22">
      <c r="B40" s="42"/>
      <c r="D40" s="45" t="s">
        <v>36</v>
      </c>
      <c r="E40" s="45"/>
      <c r="L40" s="49"/>
    </row>
    <row r="41" spans="2:22">
      <c r="B41" s="42"/>
      <c r="D41" s="46" t="s">
        <v>37</v>
      </c>
      <c r="E41" s="45" t="s">
        <v>52</v>
      </c>
      <c r="L41" s="49"/>
    </row>
    <row r="42" spans="2:22">
      <c r="B42" s="42"/>
      <c r="D42" s="46" t="s">
        <v>39</v>
      </c>
      <c r="E42" s="45" t="s">
        <v>38</v>
      </c>
      <c r="L42" s="49"/>
    </row>
    <row r="43" spans="2:22" ht="13.5" thickBot="1">
      <c r="B43" s="53"/>
      <c r="C43" s="54"/>
      <c r="D43" s="55" t="s">
        <v>41</v>
      </c>
      <c r="E43" s="96" t="s">
        <v>203</v>
      </c>
      <c r="F43" s="54"/>
      <c r="G43" s="54"/>
      <c r="H43" s="54"/>
      <c r="I43" s="54"/>
      <c r="J43" s="54"/>
      <c r="K43" s="54"/>
      <c r="L43" s="56"/>
    </row>
    <row r="44" spans="2:22" s="3" customFormat="1" ht="6" customHeight="1">
      <c r="B44" s="1"/>
      <c r="C44" s="2"/>
      <c r="D44" s="2"/>
      <c r="E44" s="1"/>
      <c r="F44" s="1"/>
      <c r="G44" s="1"/>
      <c r="H44" s="1"/>
      <c r="I44" s="1"/>
      <c r="J44" s="1"/>
      <c r="K44" s="1"/>
      <c r="L44" s="1"/>
      <c r="N44" s="97"/>
      <c r="O44" s="97"/>
      <c r="P44" s="97"/>
      <c r="Q44" s="97"/>
      <c r="R44" s="97"/>
      <c r="S44" s="97"/>
      <c r="T44" s="97"/>
      <c r="U44" s="97"/>
      <c r="V44" s="97"/>
    </row>
  </sheetData>
  <pageMargins left="0.7" right="0.7" top="0.75" bottom="0.75" header="0.3" footer="0.3"/>
  <pageSetup scale="56" orientation="portrait" r:id="rId1"/>
  <ignoredErrors>
    <ignoredError sqref="D41:D42 D4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CA2C-84DC-4371-AD56-4A02FE895184}">
  <dimension ref="B1:N27"/>
  <sheetViews>
    <sheetView showGridLines="0" zoomScaleNormal="100" workbookViewId="0">
      <selection activeCell="F5" sqref="F5"/>
    </sheetView>
  </sheetViews>
  <sheetFormatPr defaultColWidth="9.140625" defaultRowHeight="12.75"/>
  <cols>
    <col min="1" max="1" width="1.7109375" style="3" customWidth="1"/>
    <col min="2" max="2" width="4.7109375" style="1" customWidth="1"/>
    <col min="3" max="3" width="2.85546875" style="2" customWidth="1"/>
    <col min="4" max="4" width="44.42578125" style="1" bestFit="1" customWidth="1"/>
    <col min="5" max="6" width="12.140625" style="1" customWidth="1"/>
    <col min="7" max="7" width="1.28515625" style="3" customWidth="1"/>
    <col min="8" max="14" width="9.140625" style="97"/>
    <col min="15" max="16384" width="9.140625" style="3"/>
  </cols>
  <sheetData>
    <row r="1" spans="2:14" ht="7.5" customHeight="1" thickBot="1"/>
    <row r="2" spans="2:14">
      <c r="B2" s="5" t="s">
        <v>204</v>
      </c>
      <c r="C2" s="51"/>
      <c r="D2" s="7"/>
      <c r="E2" s="6"/>
      <c r="F2" s="7"/>
    </row>
    <row r="3" spans="2:14">
      <c r="B3" s="42"/>
      <c r="C3" s="3" t="s">
        <v>1</v>
      </c>
      <c r="D3" s="44"/>
      <c r="E3" s="10" t="s">
        <v>6</v>
      </c>
      <c r="F3" s="13" t="s">
        <v>7</v>
      </c>
    </row>
    <row r="4" spans="2:14" ht="15">
      <c r="B4" s="42"/>
      <c r="C4" s="154" t="s">
        <v>205</v>
      </c>
      <c r="D4" s="169"/>
      <c r="E4" s="156"/>
      <c r="F4" s="157"/>
    </row>
    <row r="5" spans="2:14" ht="15">
      <c r="B5" s="42"/>
      <c r="C5" s="9" t="s">
        <v>206</v>
      </c>
      <c r="D5" s="144"/>
      <c r="E5" s="24">
        <v>-634</v>
      </c>
      <c r="F5" s="26">
        <v>-819</v>
      </c>
      <c r="G5" s="1"/>
      <c r="J5" s="149"/>
      <c r="K5" s="149"/>
      <c r="L5" s="149"/>
    </row>
    <row r="6" spans="2:14">
      <c r="B6" s="42"/>
      <c r="C6" s="20" t="s">
        <v>207</v>
      </c>
      <c r="D6" s="145"/>
      <c r="E6" s="181">
        <v>229</v>
      </c>
      <c r="F6" s="182">
        <v>380</v>
      </c>
      <c r="G6" s="1"/>
      <c r="J6" s="149"/>
      <c r="K6" s="149"/>
      <c r="L6" s="149"/>
    </row>
    <row r="7" spans="2:14">
      <c r="B7" s="42"/>
      <c r="C7" s="20" t="s">
        <v>208</v>
      </c>
      <c r="D7" s="145"/>
      <c r="E7" s="181">
        <v>-308</v>
      </c>
      <c r="F7" s="182">
        <v>-172</v>
      </c>
      <c r="G7" s="1"/>
      <c r="J7" s="149"/>
      <c r="K7" s="149"/>
      <c r="L7" s="149"/>
    </row>
    <row r="8" spans="2:14">
      <c r="B8" s="42"/>
      <c r="C8" s="20" t="s">
        <v>209</v>
      </c>
      <c r="D8" s="178"/>
      <c r="E8" s="179">
        <v>-43</v>
      </c>
      <c r="F8" s="180">
        <v>-29</v>
      </c>
      <c r="J8" s="149"/>
      <c r="K8" s="149"/>
      <c r="L8" s="149"/>
    </row>
    <row r="9" spans="2:14">
      <c r="B9" s="42"/>
      <c r="C9" s="9" t="s">
        <v>210</v>
      </c>
      <c r="D9" s="144"/>
      <c r="E9" s="24">
        <f>SUM(E5:E8)</f>
        <v>-756</v>
      </c>
      <c r="F9" s="26">
        <f>SUM(F5:F8)</f>
        <v>-640</v>
      </c>
      <c r="G9" s="1"/>
      <c r="J9" s="149"/>
      <c r="K9" s="149"/>
      <c r="L9" s="149"/>
    </row>
    <row r="10" spans="2:14">
      <c r="B10" s="42"/>
      <c r="C10" s="20" t="s">
        <v>211</v>
      </c>
      <c r="D10" s="178"/>
      <c r="E10" s="179">
        <v>-264</v>
      </c>
      <c r="F10" s="180">
        <v>-270</v>
      </c>
      <c r="J10" s="149"/>
      <c r="K10" s="149"/>
      <c r="L10" s="149"/>
    </row>
    <row r="11" spans="2:14">
      <c r="B11" s="42"/>
      <c r="C11" s="20" t="s">
        <v>212</v>
      </c>
      <c r="D11" s="145"/>
      <c r="E11" s="181">
        <v>-128</v>
      </c>
      <c r="F11" s="182">
        <v>-72</v>
      </c>
      <c r="G11" s="1"/>
      <c r="J11" s="149"/>
      <c r="K11" s="149"/>
      <c r="L11" s="149"/>
    </row>
    <row r="12" spans="2:14" s="1" customFormat="1">
      <c r="B12" s="42"/>
      <c r="C12" s="20" t="s">
        <v>213</v>
      </c>
      <c r="D12" s="144"/>
      <c r="E12" s="183">
        <v>571</v>
      </c>
      <c r="F12" s="184">
        <v>572</v>
      </c>
      <c r="G12" s="3"/>
      <c r="H12" s="97"/>
      <c r="I12" s="149"/>
      <c r="J12" s="149"/>
      <c r="K12" s="149"/>
      <c r="L12" s="149"/>
      <c r="M12" s="97"/>
      <c r="N12" s="97"/>
    </row>
    <row r="13" spans="2:14" s="1" customFormat="1">
      <c r="B13" s="42"/>
      <c r="C13" s="9" t="s">
        <v>204</v>
      </c>
      <c r="D13" s="144"/>
      <c r="E13" s="24">
        <f>SUM(E9:E12)</f>
        <v>-577</v>
      </c>
      <c r="F13" s="26">
        <f>SUM(F9:F12)</f>
        <v>-410</v>
      </c>
      <c r="G13" s="3"/>
      <c r="H13" s="97"/>
      <c r="I13" s="149"/>
      <c r="J13" s="149"/>
      <c r="K13" s="149"/>
      <c r="L13" s="149"/>
      <c r="M13" s="97"/>
      <c r="N13" s="97"/>
    </row>
    <row r="14" spans="2:14" s="1" customFormat="1">
      <c r="B14" s="42"/>
      <c r="C14" s="20" t="s">
        <v>214</v>
      </c>
      <c r="D14" s="144"/>
      <c r="E14" s="179">
        <v>333</v>
      </c>
      <c r="F14" s="180">
        <v>380</v>
      </c>
      <c r="G14" s="3"/>
      <c r="H14" s="97"/>
      <c r="I14" s="149"/>
      <c r="J14" s="149"/>
      <c r="K14" s="149"/>
      <c r="L14" s="149"/>
      <c r="M14" s="97"/>
      <c r="N14" s="97"/>
    </row>
    <row r="15" spans="2:14" s="1" customFormat="1" ht="13.5" thickBot="1">
      <c r="B15" s="42"/>
      <c r="C15" s="9" t="s">
        <v>215</v>
      </c>
      <c r="D15" s="144"/>
      <c r="E15" s="146">
        <f>E13+E14</f>
        <v>-244</v>
      </c>
      <c r="F15" s="147">
        <f>F13+F14</f>
        <v>-30</v>
      </c>
      <c r="G15" s="3"/>
      <c r="H15" s="97"/>
      <c r="I15" s="149"/>
      <c r="J15" s="149"/>
      <c r="K15" s="149"/>
      <c r="L15" s="149"/>
      <c r="M15" s="97"/>
      <c r="N15" s="97"/>
    </row>
    <row r="16" spans="2:14">
      <c r="B16" s="42"/>
      <c r="C16" s="3"/>
      <c r="D16" s="3"/>
      <c r="E16" s="3"/>
      <c r="F16" s="49"/>
    </row>
    <row r="17" spans="2:14">
      <c r="B17" s="42"/>
      <c r="C17" s="45" t="s">
        <v>36</v>
      </c>
      <c r="D17" s="45"/>
      <c r="E17" s="3"/>
      <c r="F17" s="49"/>
    </row>
    <row r="18" spans="2:14">
      <c r="B18" s="42"/>
      <c r="C18" s="46" t="s">
        <v>37</v>
      </c>
      <c r="D18" s="45" t="s">
        <v>216</v>
      </c>
      <c r="E18" s="3"/>
      <c r="F18" s="49"/>
    </row>
    <row r="19" spans="2:14">
      <c r="B19" s="42"/>
      <c r="C19" s="46"/>
      <c r="D19" s="45" t="s">
        <v>217</v>
      </c>
      <c r="E19" s="3"/>
      <c r="F19" s="49"/>
    </row>
    <row r="20" spans="2:14">
      <c r="B20" s="42"/>
      <c r="C20" s="46"/>
      <c r="D20" s="45" t="s">
        <v>218</v>
      </c>
      <c r="E20" s="3"/>
      <c r="F20" s="49"/>
    </row>
    <row r="21" spans="2:14" s="1" customFormat="1" ht="13.5" thickBot="1">
      <c r="B21" s="53"/>
      <c r="C21" s="177" t="s">
        <v>39</v>
      </c>
      <c r="D21" s="96" t="s">
        <v>219</v>
      </c>
      <c r="E21" s="54"/>
      <c r="F21" s="56"/>
      <c r="G21" s="3"/>
      <c r="H21" s="97"/>
      <c r="I21" s="97"/>
      <c r="J21" s="97"/>
      <c r="K21" s="97"/>
      <c r="L21" s="97"/>
      <c r="M21" s="97"/>
      <c r="N21" s="97"/>
    </row>
    <row r="22" spans="2:14" ht="6" customHeight="1"/>
    <row r="23" spans="2:14">
      <c r="E23" s="123"/>
    </row>
    <row r="24" spans="2:14">
      <c r="E24" s="123"/>
    </row>
    <row r="25" spans="2:14">
      <c r="E25" s="123"/>
    </row>
    <row r="26" spans="2:14">
      <c r="E26" s="123"/>
    </row>
    <row r="27" spans="2:14">
      <c r="G27" s="123"/>
      <c r="H27" s="123"/>
    </row>
  </sheetData>
  <pageMargins left="0.7" right="0.7" top="0.75" bottom="0.75" header="0.3" footer="0.3"/>
  <pageSetup paperSize="9" orientation="portrait" r:id="rId1"/>
  <ignoredErrors>
    <ignoredError sqref="C18 C2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f5bab47-1c28-4d61-a088-9d433f784ee9">
      <Terms xmlns="http://schemas.microsoft.com/office/infopath/2007/PartnerControls"/>
    </lcf76f155ced4ddcb4097134ff3c332f>
    <TaxCatchAll xmlns="d39f903f-141b-4865-8019-eb42ced215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D3919E4DA7954C9ADDECE9C8CAC841" ma:contentTypeVersion="15" ma:contentTypeDescription="Create a new document." ma:contentTypeScope="" ma:versionID="418f3c0023e921b563a6ad519d72af82">
  <xsd:schema xmlns:xsd="http://www.w3.org/2001/XMLSchema" xmlns:xs="http://www.w3.org/2001/XMLSchema" xmlns:p="http://schemas.microsoft.com/office/2006/metadata/properties" xmlns:ns1="http://schemas.microsoft.com/sharepoint/v3" xmlns:ns2="6f5bab47-1c28-4d61-a088-9d433f784ee9" xmlns:ns3="d39f903f-141b-4865-8019-eb42ced2156d" targetNamespace="http://schemas.microsoft.com/office/2006/metadata/properties" ma:root="true" ma:fieldsID="4651262c91bb3dca369fa44e7aea7bfc" ns1:_="" ns2:_="" ns3:_="">
    <xsd:import namespace="http://schemas.microsoft.com/sharepoint/v3"/>
    <xsd:import namespace="6f5bab47-1c28-4d61-a088-9d433f784ee9"/>
    <xsd:import namespace="d39f903f-141b-4865-8019-eb42ced215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5bab47-1c28-4d61-a088-9d433f784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9f903f-141b-4865-8019-eb42ced215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8dbd4c-4657-4bab-90bb-0763b327278c}" ma:internalName="TaxCatchAll" ma:showField="CatchAllData" ma:web="d39f903f-141b-4865-8019-eb42ced2156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284C6F-F175-4F1B-B5E2-2DC38DD6C393}"/>
</file>

<file path=customXml/itemProps2.xml><?xml version="1.0" encoding="utf-8"?>
<ds:datastoreItem xmlns:ds="http://schemas.openxmlformats.org/officeDocument/2006/customXml" ds:itemID="{E61758AF-B45E-44A0-98A5-34FCD964D56E}"/>
</file>

<file path=customXml/itemProps3.xml><?xml version="1.0" encoding="utf-8"?>
<ds:datastoreItem xmlns:ds="http://schemas.openxmlformats.org/officeDocument/2006/customXml" ds:itemID="{B3867874-C28A-4280-A45D-75A583D62B58}"/>
</file>

<file path=docMetadata/LabelInfo.xml><?xml version="1.0" encoding="utf-8"?>
<clbl:labelList xmlns:clbl="http://schemas.microsoft.com/office/2020/mipLabelMetadata">
  <clbl:label id="{57e687cc-f93a-416b-a813-dfd9fe80a0f5}" enabled="1" method="Standard" siteId="{ffeebe53-4714-40e9-81b1-cb5984a2ddfd}"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Kulani Bila</dc:creator>
  <cp:keywords/>
  <dc:description/>
  <cp:lastModifiedBy/>
  <cp:revision/>
  <dcterms:created xsi:type="dcterms:W3CDTF">2022-10-18T13:07:25Z</dcterms:created>
  <dcterms:modified xsi:type="dcterms:W3CDTF">2023-06-27T02:10:39Z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0x01010015D3919E4DA7954C9ADDECE9C8CAC841</vt:lpwstr>
  </property>
  <property fmtid="{D5CDD505-2E9C-101B-9397-08002B2CF9AE}" pid="3" name="MediaServiceImageTags">
    <vt:lpwstr/>
  </property>
</Properties>
</file>