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C:\Users\JanineStubbs\Documents\Janine\Results\1HFY22 Nov 2021\Presentation\Uploading\"/>
    </mc:Choice>
  </mc:AlternateContent>
  <xr:revisionPtr revIDLastSave="0" documentId="8_{7C72FDFD-65ED-468D-8D3D-56B50F7A6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sus" sheetId="5" r:id="rId1"/>
    <sheet name="Classifieds" sheetId="2" r:id="rId2"/>
    <sheet name="Food Delivery" sheetId="3" r:id="rId3"/>
    <sheet name="iFood 1P %" sheetId="6" state="hidden" r:id="rId4"/>
    <sheet name="Payments &amp; Fintech" sheetId="4" r:id="rId5"/>
    <sheet name="Etail" sheetId="1" r:id="rId6"/>
    <sheet name="Edtech" sheetId="7" state="hidden" r:id="rId7"/>
  </sheets>
  <definedNames>
    <definedName name="_xlnm.Print_Area" localSheetId="1">Classifieds!$A$1:$N$77</definedName>
    <definedName name="_xlnm.Print_Area" localSheetId="5">Etail!$A$1:$N$30</definedName>
    <definedName name="_xlnm.Print_Area" localSheetId="2">'Food Delivery'!$A$1:$N$59</definedName>
    <definedName name="_xlnm.Print_Area" localSheetId="4">'Payments &amp; Fintech'!$A$1:$N$49</definedName>
    <definedName name="_xlnm.Print_Area" localSheetId="0">Prosus!$A$1:$N$119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5" l="1"/>
  <c r="G8" i="5"/>
  <c r="L21" i="2" l="1"/>
  <c r="I26" i="4" l="1"/>
  <c r="I29" i="5" l="1"/>
  <c r="I110" i="5"/>
  <c r="I100" i="5" l="1"/>
  <c r="M18" i="2" l="1"/>
  <c r="G18" i="2"/>
  <c r="L18" i="2"/>
  <c r="K18" i="2"/>
  <c r="I18" i="2"/>
  <c r="H18" i="2"/>
  <c r="F18" i="2"/>
  <c r="M15" i="2"/>
  <c r="L15" i="2"/>
  <c r="K15" i="2"/>
  <c r="I15" i="2"/>
  <c r="H15" i="2"/>
  <c r="G15" i="2"/>
  <c r="F15" i="2"/>
  <c r="M43" i="5" l="1"/>
  <c r="M41" i="5"/>
  <c r="H41" i="5"/>
  <c r="H43" i="5"/>
  <c r="I43" i="5"/>
  <c r="I41" i="5"/>
  <c r="I38" i="5"/>
  <c r="L8" i="5"/>
  <c r="K8" i="5"/>
  <c r="I91" i="5"/>
  <c r="I89" i="5"/>
  <c r="I86" i="5"/>
  <c r="I83" i="5"/>
  <c r="I81" i="5"/>
  <c r="I78" i="5"/>
  <c r="I74" i="5"/>
  <c r="I72" i="5"/>
  <c r="I69" i="5"/>
  <c r="I67" i="5"/>
  <c r="I65" i="5"/>
  <c r="I62" i="5"/>
  <c r="I50" i="5"/>
  <c r="I47" i="5"/>
  <c r="I49" i="5"/>
  <c r="I34" i="5"/>
  <c r="I31" i="5"/>
  <c r="I33" i="5"/>
  <c r="I26" i="5"/>
  <c r="I23" i="5"/>
  <c r="I21" i="5"/>
  <c r="I25" i="5" s="1"/>
  <c r="I18" i="5"/>
  <c r="I15" i="5"/>
  <c r="I13" i="5"/>
  <c r="I8" i="5"/>
  <c r="H8" i="5"/>
  <c r="F8" i="5"/>
  <c r="I27" i="5" l="1"/>
  <c r="I35" i="5"/>
  <c r="I75" i="5"/>
  <c r="I10" i="5"/>
  <c r="I102" i="5" s="1"/>
  <c r="I111" i="5" s="1"/>
  <c r="I51" i="5"/>
  <c r="I73" i="5"/>
  <c r="I5" i="5"/>
  <c r="I17" i="5"/>
  <c r="I62" i="2"/>
  <c r="I9" i="5" l="1"/>
  <c r="I97" i="5"/>
  <c r="I11" i="5"/>
  <c r="H26" i="2"/>
  <c r="I26" i="2"/>
  <c r="I24" i="2"/>
  <c r="I109" i="5" l="1"/>
  <c r="I101" i="5"/>
  <c r="I103" i="5"/>
  <c r="I22" i="2"/>
  <c r="L28" i="2"/>
  <c r="G28" i="2"/>
  <c r="I19" i="2"/>
  <c r="I16" i="2"/>
  <c r="I14" i="2" l="1"/>
  <c r="I12" i="2"/>
  <c r="M31" i="2"/>
  <c r="L31" i="2"/>
  <c r="I31" i="2"/>
  <c r="H31" i="2"/>
  <c r="G31" i="2"/>
  <c r="M28" i="2"/>
  <c r="I28" i="2"/>
  <c r="H28" i="2"/>
  <c r="I33" i="3"/>
  <c r="I30" i="3"/>
  <c r="I18" i="3" l="1"/>
  <c r="I40" i="2" l="1"/>
  <c r="I55" i="2"/>
  <c r="I23" i="4" l="1"/>
  <c r="I20" i="4"/>
  <c r="I18" i="4"/>
  <c r="I15" i="4"/>
  <c r="I12" i="4"/>
  <c r="I30" i="5" s="1"/>
  <c r="I8" i="4"/>
  <c r="I5" i="4"/>
  <c r="I38" i="4"/>
  <c r="I35" i="4"/>
  <c r="I29" i="4"/>
  <c r="I48" i="3" l="1"/>
  <c r="I39" i="3"/>
  <c r="I36" i="3"/>
  <c r="I24" i="3"/>
  <c r="M27" i="3"/>
  <c r="L27" i="3"/>
  <c r="I27" i="3"/>
  <c r="H27" i="3"/>
  <c r="I9" i="3"/>
  <c r="I22" i="5" s="1"/>
  <c r="I12" i="3"/>
  <c r="I9" i="2" l="1"/>
  <c r="I19" i="5" s="1"/>
  <c r="I6" i="2"/>
  <c r="I14" i="5" s="1"/>
  <c r="I45" i="2"/>
  <c r="I48" i="2"/>
  <c r="I11" i="1" l="1"/>
  <c r="I46" i="5" s="1"/>
  <c r="I14" i="1"/>
  <c r="I18" i="1"/>
  <c r="I6" i="1"/>
  <c r="I21" i="1" l="1"/>
  <c r="I24" i="1"/>
  <c r="M72" i="5"/>
  <c r="M74" i="5"/>
  <c r="M69" i="5"/>
  <c r="G21" i="1"/>
  <c r="M8" i="4" l="1"/>
  <c r="M5" i="4"/>
  <c r="M15" i="3" l="1"/>
  <c r="M18" i="3"/>
  <c r="M24" i="3" l="1"/>
  <c r="M45" i="2" l="1"/>
  <c r="H45" i="2"/>
  <c r="M48" i="2"/>
  <c r="L48" i="2"/>
  <c r="H48" i="2"/>
  <c r="G48" i="2"/>
  <c r="M26" i="2"/>
  <c r="M55" i="2" l="1"/>
  <c r="L55" i="2"/>
  <c r="K55" i="2"/>
  <c r="H55" i="2"/>
  <c r="G55" i="2"/>
  <c r="F55" i="2"/>
  <c r="M91" i="5" l="1"/>
  <c r="M89" i="5"/>
  <c r="M86" i="5"/>
  <c r="M83" i="5"/>
  <c r="M81" i="5"/>
  <c r="M78" i="5"/>
  <c r="M75" i="5"/>
  <c r="M73" i="5"/>
  <c r="M67" i="5"/>
  <c r="M65" i="5"/>
  <c r="M50" i="5"/>
  <c r="M47" i="5"/>
  <c r="M45" i="5"/>
  <c r="M34" i="5"/>
  <c r="M31" i="5"/>
  <c r="M29" i="5"/>
  <c r="M33" i="5" s="1"/>
  <c r="M26" i="5"/>
  <c r="M23" i="5"/>
  <c r="M21" i="5"/>
  <c r="M5" i="5" s="1"/>
  <c r="M18" i="5"/>
  <c r="M15" i="5"/>
  <c r="M13" i="5"/>
  <c r="M10" i="5" l="1"/>
  <c r="M102" i="5" s="1"/>
  <c r="M17" i="5"/>
  <c r="M97" i="5"/>
  <c r="M49" i="5"/>
  <c r="M35" i="5"/>
  <c r="M51" i="5"/>
  <c r="M25" i="5"/>
  <c r="M27" i="5"/>
  <c r="M100" i="5"/>
  <c r="M110" i="5" s="1"/>
  <c r="M19" i="2"/>
  <c r="M40" i="2"/>
  <c r="M62" i="2"/>
  <c r="M24" i="2"/>
  <c r="M16" i="2"/>
  <c r="M14" i="2"/>
  <c r="M12" i="2"/>
  <c r="M9" i="2"/>
  <c r="M19" i="5" s="1"/>
  <c r="M6" i="2"/>
  <c r="M14" i="5" s="1"/>
  <c r="M39" i="3"/>
  <c r="M12" i="3"/>
  <c r="M48" i="3"/>
  <c r="M36" i="3"/>
  <c r="M9" i="3"/>
  <c r="M22" i="5" s="1"/>
  <c r="M23" i="4"/>
  <c r="M20" i="4"/>
  <c r="M15" i="4"/>
  <c r="M38" i="4"/>
  <c r="M35" i="4"/>
  <c r="M29" i="4"/>
  <c r="M26" i="4"/>
  <c r="M18" i="4"/>
  <c r="M12" i="4"/>
  <c r="M30" i="5" s="1"/>
  <c r="M24" i="1"/>
  <c r="M21" i="1"/>
  <c r="M18" i="1"/>
  <c r="M11" i="1"/>
  <c r="M46" i="5" s="1"/>
  <c r="M14" i="1"/>
  <c r="M6" i="1"/>
  <c r="L9" i="7"/>
  <c r="L6" i="7"/>
  <c r="K9" i="7"/>
  <c r="J9" i="7"/>
  <c r="H9" i="7"/>
  <c r="G9" i="7"/>
  <c r="F9" i="7"/>
  <c r="K6" i="7"/>
  <c r="H6" i="7"/>
  <c r="G6" i="7"/>
  <c r="M9" i="5" l="1"/>
  <c r="M11" i="5"/>
  <c r="M111" i="5"/>
  <c r="M101" i="5"/>
  <c r="L8" i="4"/>
  <c r="M9" i="4" s="1"/>
  <c r="M103" i="5" l="1"/>
  <c r="M109" i="5"/>
  <c r="M22" i="2"/>
  <c r="H31" i="5" l="1"/>
  <c r="K21" i="2" l="1"/>
  <c r="L9" i="2"/>
  <c r="K9" i="2"/>
  <c r="H9" i="2"/>
  <c r="G9" i="2"/>
  <c r="F9" i="2"/>
  <c r="L6" i="2"/>
  <c r="H6" i="2"/>
  <c r="G6" i="2"/>
  <c r="F20" i="4" l="1"/>
  <c r="G18" i="4"/>
  <c r="H22" i="2" l="1"/>
  <c r="H72" i="5" l="1"/>
  <c r="H18" i="3" l="1"/>
  <c r="H48" i="3"/>
  <c r="H39" i="3"/>
  <c r="H36" i="3"/>
  <c r="H24" i="3"/>
  <c r="H12" i="3"/>
  <c r="H9" i="3"/>
  <c r="H14" i="2" l="1"/>
  <c r="H12" i="2"/>
  <c r="H40" i="2" l="1"/>
  <c r="H62" i="2"/>
  <c r="H19" i="2" l="1"/>
  <c r="H16" i="2"/>
  <c r="L50" i="5"/>
  <c r="K50" i="5"/>
  <c r="H50" i="5"/>
  <c r="G50" i="5"/>
  <c r="F50" i="5"/>
  <c r="F47" i="5"/>
  <c r="G47" i="5"/>
  <c r="H47" i="5"/>
  <c r="K47" i="5"/>
  <c r="L47" i="5"/>
  <c r="K46" i="5"/>
  <c r="F46" i="5"/>
  <c r="L45" i="5"/>
  <c r="K45" i="5"/>
  <c r="H45" i="5"/>
  <c r="G45" i="5"/>
  <c r="F45" i="5"/>
  <c r="H23" i="4" l="1"/>
  <c r="H29" i="4"/>
  <c r="H26" i="4"/>
  <c r="H8" i="4"/>
  <c r="I9" i="4" s="1"/>
  <c r="H38" i="4"/>
  <c r="H35" i="4"/>
  <c r="H5" i="4"/>
  <c r="I6" i="4" s="1"/>
  <c r="H15" i="4"/>
  <c r="H18" i="4" l="1"/>
  <c r="H20" i="4" l="1"/>
  <c r="H12" i="4"/>
  <c r="H24" i="1"/>
  <c r="H21" i="1"/>
  <c r="H18" i="1" l="1"/>
  <c r="F14" i="1"/>
  <c r="G14" i="1"/>
  <c r="H14" i="1"/>
  <c r="K14" i="1"/>
  <c r="L14" i="1"/>
  <c r="H11" i="1"/>
  <c r="H46" i="5" s="1"/>
  <c r="H6" i="1"/>
  <c r="L20" i="4" l="1"/>
  <c r="K20" i="4"/>
  <c r="G20" i="4" l="1"/>
  <c r="H14" i="5" l="1"/>
  <c r="L86" i="5"/>
  <c r="H86" i="5"/>
  <c r="G86" i="5"/>
  <c r="L78" i="5"/>
  <c r="H78" i="5"/>
  <c r="G78" i="5"/>
  <c r="L62" i="5"/>
  <c r="G62" i="5"/>
  <c r="L54" i="5"/>
  <c r="G54" i="5"/>
  <c r="L74" i="5"/>
  <c r="K74" i="5"/>
  <c r="H74" i="5"/>
  <c r="G74" i="5"/>
  <c r="F74" i="5"/>
  <c r="L72" i="5"/>
  <c r="K72" i="5"/>
  <c r="G72" i="5"/>
  <c r="F72" i="5"/>
  <c r="L69" i="5"/>
  <c r="M70" i="5" s="1"/>
  <c r="K69" i="5"/>
  <c r="H69" i="5"/>
  <c r="I70" i="5" s="1"/>
  <c r="G69" i="5"/>
  <c r="F30" i="5"/>
  <c r="H30" i="5"/>
  <c r="K30" i="5"/>
  <c r="F31" i="5"/>
  <c r="G31" i="5"/>
  <c r="K31" i="5"/>
  <c r="L31" i="5"/>
  <c r="L34" i="5"/>
  <c r="K34" i="5"/>
  <c r="H34" i="5"/>
  <c r="G34" i="5"/>
  <c r="F34" i="5"/>
  <c r="L29" i="5"/>
  <c r="K29" i="5"/>
  <c r="H29" i="5"/>
  <c r="G29" i="5"/>
  <c r="F29" i="5"/>
  <c r="L91" i="5"/>
  <c r="K91" i="5"/>
  <c r="H91" i="5"/>
  <c r="G91" i="5"/>
  <c r="F91" i="5"/>
  <c r="L83" i="5"/>
  <c r="K83" i="5"/>
  <c r="H83" i="5"/>
  <c r="G83" i="5"/>
  <c r="F83" i="5"/>
  <c r="L67" i="5"/>
  <c r="K67" i="5"/>
  <c r="H67" i="5"/>
  <c r="G67" i="5"/>
  <c r="F67" i="5"/>
  <c r="L59" i="5"/>
  <c r="K59" i="5"/>
  <c r="G59" i="5"/>
  <c r="F59" i="5"/>
  <c r="L51" i="5"/>
  <c r="K51" i="5"/>
  <c r="H51" i="5"/>
  <c r="G51" i="5"/>
  <c r="F51" i="5"/>
  <c r="L26" i="5"/>
  <c r="K26" i="5"/>
  <c r="H26" i="5"/>
  <c r="G26" i="5"/>
  <c r="F26" i="5"/>
  <c r="F22" i="5"/>
  <c r="H22" i="5"/>
  <c r="K22" i="5"/>
  <c r="F23" i="5"/>
  <c r="G23" i="5"/>
  <c r="H23" i="5"/>
  <c r="K23" i="5"/>
  <c r="L23" i="5"/>
  <c r="L21" i="5"/>
  <c r="K21" i="5"/>
  <c r="H21" i="5"/>
  <c r="G21" i="5"/>
  <c r="F21" i="5"/>
  <c r="L49" i="5"/>
  <c r="K49" i="5"/>
  <c r="H49" i="5"/>
  <c r="G49" i="5"/>
  <c r="F49" i="5"/>
  <c r="L57" i="5"/>
  <c r="K57" i="5"/>
  <c r="G57" i="5"/>
  <c r="F57" i="5"/>
  <c r="L65" i="5"/>
  <c r="K65" i="5"/>
  <c r="H65" i="5"/>
  <c r="G65" i="5"/>
  <c r="F65" i="5"/>
  <c r="L81" i="5"/>
  <c r="K81" i="5"/>
  <c r="H81" i="5"/>
  <c r="G81" i="5"/>
  <c r="F81" i="5"/>
  <c r="L89" i="5"/>
  <c r="K89" i="5"/>
  <c r="H89" i="5"/>
  <c r="G89" i="5"/>
  <c r="F89" i="5"/>
  <c r="F69" i="5"/>
  <c r="K14" i="5"/>
  <c r="K18" i="5"/>
  <c r="L19" i="5"/>
  <c r="K19" i="5"/>
  <c r="H19" i="5"/>
  <c r="G19" i="5"/>
  <c r="F19" i="5"/>
  <c r="L18" i="5"/>
  <c r="H18" i="5"/>
  <c r="G18" i="5"/>
  <c r="F18" i="5"/>
  <c r="F14" i="5"/>
  <c r="G14" i="5"/>
  <c r="L14" i="5"/>
  <c r="F15" i="5"/>
  <c r="G15" i="5"/>
  <c r="H15" i="5"/>
  <c r="K15" i="5"/>
  <c r="L15" i="5"/>
  <c r="F13" i="5"/>
  <c r="G13" i="5"/>
  <c r="H13" i="5"/>
  <c r="L13" i="5"/>
  <c r="K13" i="5"/>
  <c r="G10" i="5" l="1"/>
  <c r="K10" i="5"/>
  <c r="K5" i="5"/>
  <c r="L10" i="5"/>
  <c r="L102" i="5" s="1"/>
  <c r="G5" i="5"/>
  <c r="G97" i="5" s="1"/>
  <c r="L5" i="5"/>
  <c r="M6" i="5" s="1"/>
  <c r="F10" i="5"/>
  <c r="H10" i="5"/>
  <c r="H33" i="5"/>
  <c r="H5" i="5"/>
  <c r="I6" i="5" s="1"/>
  <c r="K33" i="5"/>
  <c r="F33" i="5"/>
  <c r="F5" i="5"/>
  <c r="F97" i="5" s="1"/>
  <c r="L33" i="5"/>
  <c r="F25" i="5"/>
  <c r="G25" i="5"/>
  <c r="H25" i="5"/>
  <c r="K25" i="5"/>
  <c r="L25" i="5"/>
  <c r="F17" i="5"/>
  <c r="K17" i="5"/>
  <c r="L17" i="5"/>
  <c r="L70" i="5"/>
  <c r="F27" i="5"/>
  <c r="G70" i="5"/>
  <c r="H100" i="5"/>
  <c r="H110" i="5" s="1"/>
  <c r="K27" i="5"/>
  <c r="H70" i="5"/>
  <c r="F100" i="5"/>
  <c r="F110" i="5" s="1"/>
  <c r="K100" i="5"/>
  <c r="K110" i="5" s="1"/>
  <c r="L100" i="5"/>
  <c r="L110" i="5" s="1"/>
  <c r="H73" i="5"/>
  <c r="G100" i="5"/>
  <c r="G110" i="5" s="1"/>
  <c r="L35" i="5"/>
  <c r="H27" i="5"/>
  <c r="L27" i="5"/>
  <c r="G27" i="5"/>
  <c r="G35" i="5"/>
  <c r="G73" i="5"/>
  <c r="F73" i="5"/>
  <c r="F75" i="5"/>
  <c r="L75" i="5"/>
  <c r="L73" i="5"/>
  <c r="K75" i="5"/>
  <c r="K73" i="5"/>
  <c r="H75" i="5"/>
  <c r="G75" i="5"/>
  <c r="K35" i="5"/>
  <c r="H35" i="5"/>
  <c r="G33" i="5"/>
  <c r="F35" i="5"/>
  <c r="G17" i="5"/>
  <c r="H17" i="5"/>
  <c r="G35" i="4"/>
  <c r="L35" i="4"/>
  <c r="G38" i="4"/>
  <c r="L38" i="4"/>
  <c r="F5" i="4"/>
  <c r="F8" i="4"/>
  <c r="F15" i="4"/>
  <c r="H97" i="5" l="1"/>
  <c r="L97" i="5"/>
  <c r="M98" i="5" s="1"/>
  <c r="G98" i="5"/>
  <c r="F102" i="5"/>
  <c r="F111" i="5" s="1"/>
  <c r="K9" i="5"/>
  <c r="K97" i="5"/>
  <c r="K102" i="5"/>
  <c r="K111" i="5" s="1"/>
  <c r="G102" i="5"/>
  <c r="G111" i="5" s="1"/>
  <c r="H102" i="5"/>
  <c r="H111" i="5" s="1"/>
  <c r="L111" i="5"/>
  <c r="H9" i="5"/>
  <c r="L9" i="5"/>
  <c r="G109" i="5"/>
  <c r="G101" i="5"/>
  <c r="K11" i="5"/>
  <c r="H11" i="5"/>
  <c r="L11" i="5"/>
  <c r="L6" i="5"/>
  <c r="H6" i="5"/>
  <c r="G11" i="5"/>
  <c r="G9" i="5"/>
  <c r="F11" i="5"/>
  <c r="F9" i="5"/>
  <c r="G6" i="5"/>
  <c r="R6" i="6"/>
  <c r="F6" i="6"/>
  <c r="F5" i="6"/>
  <c r="F4" i="6"/>
  <c r="R5" i="6"/>
  <c r="R4" i="6"/>
  <c r="L6" i="6"/>
  <c r="X6" i="6"/>
  <c r="X5" i="6"/>
  <c r="X4" i="6"/>
  <c r="L5" i="6"/>
  <c r="L4" i="6"/>
  <c r="H98" i="5" l="1"/>
  <c r="I98" i="5"/>
  <c r="L98" i="5"/>
  <c r="L101" i="5"/>
  <c r="F103" i="5"/>
  <c r="G103" i="5"/>
  <c r="K103" i="5"/>
  <c r="H103" i="5"/>
  <c r="L103" i="5"/>
  <c r="F109" i="5"/>
  <c r="F101" i="5"/>
  <c r="H109" i="5"/>
  <c r="H101" i="5"/>
  <c r="L109" i="5"/>
  <c r="K101" i="5"/>
  <c r="K109" i="5"/>
  <c r="L62" i="2"/>
  <c r="K62" i="2"/>
  <c r="G62" i="2"/>
  <c r="F62" i="2"/>
  <c r="K48" i="3" l="1"/>
  <c r="F48" i="3"/>
  <c r="K36" i="3"/>
  <c r="F36" i="3"/>
  <c r="L18" i="4" l="1"/>
  <c r="L12" i="4"/>
  <c r="L30" i="5" s="1"/>
  <c r="G12" i="4"/>
  <c r="G30" i="5" s="1"/>
  <c r="L48" i="3"/>
  <c r="G48" i="3"/>
  <c r="L36" i="3"/>
  <c r="G36" i="3"/>
  <c r="L24" i="3"/>
  <c r="G24" i="3"/>
  <c r="L9" i="3"/>
  <c r="L22" i="5" s="1"/>
  <c r="G9" i="3"/>
  <c r="G22" i="5" s="1"/>
  <c r="G16" i="2"/>
  <c r="L16" i="2"/>
  <c r="L11" i="1"/>
  <c r="L46" i="5" s="1"/>
  <c r="G11" i="1"/>
  <c r="G46" i="5" s="1"/>
  <c r="L21" i="1" l="1"/>
  <c r="L15" i="4"/>
  <c r="K15" i="4"/>
  <c r="G15" i="4"/>
  <c r="L12" i="3"/>
  <c r="K12" i="3"/>
  <c r="G12" i="3"/>
  <c r="F12" i="3"/>
  <c r="L39" i="3"/>
  <c r="K39" i="3"/>
  <c r="G39" i="3"/>
  <c r="F39" i="3"/>
  <c r="L40" i="2"/>
  <c r="K40" i="2"/>
  <c r="G40" i="2"/>
  <c r="F40" i="2"/>
  <c r="L19" i="2"/>
  <c r="K19" i="2"/>
  <c r="G19" i="2"/>
  <c r="F19" i="2"/>
  <c r="L24" i="1"/>
  <c r="K24" i="1"/>
  <c r="F24" i="1"/>
  <c r="G24" i="1"/>
  <c r="G8" i="4" l="1"/>
  <c r="H9" i="4" s="1"/>
  <c r="L23" i="4" l="1"/>
  <c r="G23" i="4"/>
  <c r="L29" i="4"/>
  <c r="G29" i="4"/>
  <c r="L26" i="4"/>
  <c r="G26" i="4"/>
  <c r="L33" i="3"/>
  <c r="G33" i="3"/>
  <c r="L30" i="3"/>
  <c r="G30" i="3"/>
  <c r="G18" i="3"/>
  <c r="L15" i="3"/>
  <c r="G15" i="3"/>
  <c r="L24" i="2"/>
  <c r="L22" i="2"/>
  <c r="L14" i="2"/>
  <c r="G14" i="2"/>
  <c r="L12" i="2"/>
  <c r="G12" i="2"/>
  <c r="L18" i="1"/>
  <c r="G18" i="1"/>
  <c r="L6" i="1"/>
  <c r="G6" i="1"/>
  <c r="G5" i="4"/>
  <c r="H6" i="4" s="1"/>
  <c r="G6" i="4" l="1"/>
  <c r="G9" i="4"/>
  <c r="K8" i="4"/>
  <c r="L5" i="4"/>
  <c r="M6" i="4" s="1"/>
  <c r="K5" i="4"/>
  <c r="L6" i="4" l="1"/>
  <c r="L9" i="4"/>
</calcChain>
</file>

<file path=xl/sharedStrings.xml><?xml version="1.0" encoding="utf-8"?>
<sst xmlns="http://schemas.openxmlformats.org/spreadsheetml/2006/main" count="546" uniqueCount="160">
  <si>
    <t>Prosus</t>
  </si>
  <si>
    <t>Accounting method</t>
  </si>
  <si>
    <t>US$'m</t>
  </si>
  <si>
    <t>1H FY19</t>
  </si>
  <si>
    <t>1H FY20</t>
  </si>
  <si>
    <r>
      <t>1H FY21</t>
    </r>
    <r>
      <rPr>
        <b/>
        <vertAlign val="superscript"/>
        <sz val="10"/>
        <color rgb="FF787878"/>
        <rFont val="Verdana"/>
        <family val="2"/>
      </rPr>
      <t>4</t>
    </r>
  </si>
  <si>
    <t>1H FY22</t>
  </si>
  <si>
    <t>FY19</t>
  </si>
  <si>
    <t>FY20</t>
  </si>
  <si>
    <t>FY21</t>
  </si>
  <si>
    <t>Ecommerce</t>
  </si>
  <si>
    <t>Revenue</t>
  </si>
  <si>
    <t>% YoY growth US$</t>
  </si>
  <si>
    <t>% YoY growth LC, ex M&amp;A</t>
  </si>
  <si>
    <t>Adjusted EBITDA</t>
  </si>
  <si>
    <t>% EBITDA margin</t>
  </si>
  <si>
    <t>Trading Profit</t>
  </si>
  <si>
    <t>% TP margin</t>
  </si>
  <si>
    <t>Classifieds</t>
  </si>
  <si>
    <t>Food Delivery</t>
  </si>
  <si>
    <t>Payments &amp; Fintech</t>
  </si>
  <si>
    <t>Edtech</t>
  </si>
  <si>
    <t>-</t>
  </si>
  <si>
    <t>Etail</t>
  </si>
  <si>
    <t>Travel</t>
  </si>
  <si>
    <r>
      <t>Other</t>
    </r>
    <r>
      <rPr>
        <b/>
        <vertAlign val="superscript"/>
        <sz val="10"/>
        <color theme="0"/>
        <rFont val="Verdana"/>
        <family val="2"/>
      </rPr>
      <t>1,2</t>
    </r>
  </si>
  <si>
    <r>
      <t>% YoY growth US$</t>
    </r>
    <r>
      <rPr>
        <vertAlign val="superscript"/>
        <sz val="10"/>
        <color rgb="FF787878"/>
        <rFont val="Verdana"/>
        <family val="2"/>
      </rPr>
      <t>3</t>
    </r>
  </si>
  <si>
    <t>Social and internet platforms</t>
  </si>
  <si>
    <t>Associate</t>
  </si>
  <si>
    <t>Tencent</t>
  </si>
  <si>
    <t>VK (formerly Mail.ru)</t>
  </si>
  <si>
    <r>
      <t>Corporate</t>
    </r>
    <r>
      <rPr>
        <b/>
        <vertAlign val="superscript"/>
        <sz val="10"/>
        <color theme="0"/>
        <rFont val="Verdana"/>
        <family val="2"/>
      </rPr>
      <t>1</t>
    </r>
  </si>
  <si>
    <t>Economic interest</t>
  </si>
  <si>
    <t>Less: Equity-accounted investments</t>
  </si>
  <si>
    <t>Consolidated</t>
  </si>
  <si>
    <t>Notes</t>
  </si>
  <si>
    <t>1.</t>
  </si>
  <si>
    <t>Corporate costs, previously allocated and disclosed in Ecommerce Other, are now included in Corporate.</t>
  </si>
  <si>
    <t>2.</t>
  </si>
  <si>
    <t xml:space="preserve">Edtech is a segment from 1 April 2021 and is excluded from Other for 1H FY22 and the comparative periods of 1H FY21 and FY21. </t>
  </si>
  <si>
    <t>1H FY19, FY19, 1H FY20 and FY20 still includes Edtech within Other.</t>
  </si>
  <si>
    <t>3.</t>
  </si>
  <si>
    <t>Growth for 1H FY21 and FY21 is shown excluding Edtech.</t>
  </si>
  <si>
    <t>4.</t>
  </si>
  <si>
    <t>1H FY21 has been adjusted to reflect the new definition of adjusted EBITDA and trading profit, which excludes the remeasurement portion of the SAR schemes.</t>
  </si>
  <si>
    <r>
      <t>1H FY21</t>
    </r>
    <r>
      <rPr>
        <b/>
        <vertAlign val="superscript"/>
        <sz val="10"/>
        <color rgb="FF787878"/>
        <rFont val="Verdana"/>
        <family val="2"/>
      </rPr>
      <t>8</t>
    </r>
  </si>
  <si>
    <t>Prosus Classifieds</t>
  </si>
  <si>
    <r>
      <t>MAU ('m)</t>
    </r>
    <r>
      <rPr>
        <b/>
        <vertAlign val="superscript"/>
        <sz val="10"/>
        <color rgb="FF787878"/>
        <rFont val="Verdana"/>
        <family val="2"/>
      </rPr>
      <t>1,2</t>
    </r>
  </si>
  <si>
    <t>% YoY growth</t>
  </si>
  <si>
    <r>
      <t>Paying listers ('m)</t>
    </r>
    <r>
      <rPr>
        <b/>
        <vertAlign val="superscript"/>
        <sz val="10"/>
        <color rgb="FF787878"/>
        <rFont val="Verdana"/>
        <family val="2"/>
      </rPr>
      <t>1,2</t>
    </r>
  </si>
  <si>
    <r>
      <t>Revenue</t>
    </r>
    <r>
      <rPr>
        <b/>
        <vertAlign val="superscript"/>
        <sz val="10"/>
        <color rgb="FF787878"/>
        <rFont val="Verdana"/>
        <family val="2"/>
      </rPr>
      <t>5,6</t>
    </r>
  </si>
  <si>
    <r>
      <t>Trading Profit</t>
    </r>
    <r>
      <rPr>
        <b/>
        <vertAlign val="superscript"/>
        <sz val="10"/>
        <color rgb="FF787878"/>
        <rFont val="Verdana"/>
        <family val="2"/>
      </rPr>
      <t>5,6</t>
    </r>
  </si>
  <si>
    <t>OLX Autos</t>
  </si>
  <si>
    <r>
      <t># of cars transacted ('000)</t>
    </r>
    <r>
      <rPr>
        <b/>
        <vertAlign val="superscript"/>
        <sz val="10"/>
        <color rgb="FF787878"/>
        <rFont val="Verdana"/>
        <family val="2"/>
      </rPr>
      <t>3</t>
    </r>
  </si>
  <si>
    <r>
      <t># of inspection centres</t>
    </r>
    <r>
      <rPr>
        <b/>
        <vertAlign val="superscript"/>
        <sz val="10"/>
        <color rgb="FF787878"/>
        <rFont val="Verdana"/>
        <family val="2"/>
      </rPr>
      <t>4</t>
    </r>
  </si>
  <si>
    <t>Average selling price (US$'000)</t>
  </si>
  <si>
    <t>Top markets</t>
  </si>
  <si>
    <t>Subsidiary</t>
  </si>
  <si>
    <t>Avito (RUB'bn)</t>
  </si>
  <si>
    <r>
      <rPr>
        <b/>
        <sz val="10"/>
        <color rgb="FF787878"/>
        <rFont val="Verdana"/>
        <family val="2"/>
      </rPr>
      <t>App MAU</t>
    </r>
    <r>
      <rPr>
        <b/>
        <vertAlign val="superscript"/>
        <sz val="10"/>
        <color rgb="FF787878"/>
        <rFont val="Verdana"/>
        <family val="2"/>
      </rPr>
      <t>2</t>
    </r>
    <r>
      <rPr>
        <sz val="10"/>
        <color rgb="FF787878"/>
        <rFont val="Verdana"/>
        <family val="2"/>
      </rPr>
      <t xml:space="preserve"> % YoY growth</t>
    </r>
  </si>
  <si>
    <r>
      <rPr>
        <b/>
        <sz val="10"/>
        <color rgb="FF787878"/>
        <rFont val="Verdana"/>
        <family val="2"/>
      </rPr>
      <t>Paying listers</t>
    </r>
    <r>
      <rPr>
        <b/>
        <vertAlign val="superscript"/>
        <sz val="10"/>
        <color rgb="FF787878"/>
        <rFont val="Verdana"/>
        <family val="2"/>
      </rPr>
      <t>2</t>
    </r>
    <r>
      <rPr>
        <sz val="10"/>
        <color rgb="FF787878"/>
        <rFont val="Verdana"/>
        <family val="2"/>
      </rPr>
      <t xml:space="preserve"> % YoY growth</t>
    </r>
  </si>
  <si>
    <r>
      <t>Trading Profit</t>
    </r>
    <r>
      <rPr>
        <b/>
        <vertAlign val="superscript"/>
        <sz val="10"/>
        <color rgb="FF787878"/>
        <rFont val="Verdana"/>
        <family val="2"/>
      </rPr>
      <t>7</t>
    </r>
  </si>
  <si>
    <t>OLX Europe (US$'m)</t>
  </si>
  <si>
    <t>OLX Poland (PLN'm)</t>
  </si>
  <si>
    <t>Joint venture (equity accounted)</t>
  </si>
  <si>
    <t>OLX Brasil (BRL'm)</t>
  </si>
  <si>
    <r>
      <t>Revenue (proportionate share)</t>
    </r>
    <r>
      <rPr>
        <b/>
        <vertAlign val="superscript"/>
        <sz val="10"/>
        <color rgb="FF787878"/>
        <rFont val="Verdana"/>
        <family val="2"/>
      </rPr>
      <t>7</t>
    </r>
  </si>
  <si>
    <r>
      <t>Trading Profit (proportionate share)</t>
    </r>
    <r>
      <rPr>
        <b/>
        <vertAlign val="superscript"/>
        <sz val="10"/>
        <color rgb="FF787878"/>
        <rFont val="Verdana"/>
        <family val="2"/>
      </rPr>
      <t>7</t>
    </r>
  </si>
  <si>
    <t xml:space="preserve">Decreasing MAU's in 1H FY19, FY19, 1H FY20 and FY20 can be ascribed to certain markets not being included in subsequent years due to M&amp;A activities. </t>
  </si>
  <si>
    <t xml:space="preserve">These markets Bolivia, Chile, Croatia, Czech Republic, Egypt, Ghana, Kenya, Lebanon, Mexico, Nigeria, Oman, Pakistan, Philippines, Slovakia, Slovenia, </t>
  </si>
  <si>
    <t>UAE (Dubizzle), Uruguay and the US (letgo).</t>
  </si>
  <si>
    <t xml:space="preserve">Data reflects 100% of controlled entities and equity-accounted investments (excluding OfferUp and EMPG).  Numbers have been adjusted to reflect like-for-like </t>
  </si>
  <si>
    <t>due to changes in the markets within our portfolio. 1H FY21 and FY21 impacted by the Covid-19 lockdowns.</t>
  </si>
  <si>
    <t xml:space="preserve">Based on 100% of FCG and letgo Turkey, excluding Poland JV. Numbers have been adjusted to reflect like-for-like due to changes in the markets within our portfolio. </t>
  </si>
  <si>
    <t>Covid-19 lockdowns forced the temporary closure of some inspection centres in FY21. In addition, we disposed of our Africa businesses in 1H FY22.</t>
  </si>
  <si>
    <t>Classifieds includes markets where predominant mix of business is classifieds (Russia, Europe, Brazil, South Africa and other associates).</t>
  </si>
  <si>
    <t>5.</t>
  </si>
  <si>
    <t>OLX Autos includes markets where autos transaction constitute predominant mix of business (LatAm, USA, India, Indonesia, Pakistan and Turkey).</t>
  </si>
  <si>
    <t>6.</t>
  </si>
  <si>
    <t>Classifieds' and OLX Autos' prior years were adjusted for portfolio changes.</t>
  </si>
  <si>
    <t>7.</t>
  </si>
  <si>
    <t>Grupo ZAP was consolidated from October 2020, so 1H FY21 does not include any revenue or trading profit while 1H FY22 includes six months.</t>
  </si>
  <si>
    <t>8.</t>
  </si>
  <si>
    <t>1H FY21 has been adjusted to reflect the new definition of trading profit, which excludes the remeasurement portion of the SAR schemes.</t>
  </si>
  <si>
    <r>
      <t>1H FY21</t>
    </r>
    <r>
      <rPr>
        <b/>
        <vertAlign val="superscript"/>
        <sz val="10"/>
        <color rgb="FF787878"/>
        <rFont val="Verdana"/>
        <family val="2"/>
      </rPr>
      <t>6</t>
    </r>
  </si>
  <si>
    <t>Prosus Food Delivery</t>
  </si>
  <si>
    <r>
      <rPr>
        <b/>
        <sz val="10"/>
        <color rgb="FF787878"/>
        <rFont val="Verdana"/>
        <family val="2"/>
      </rPr>
      <t>Order</t>
    </r>
    <r>
      <rPr>
        <b/>
        <vertAlign val="superscript"/>
        <sz val="10"/>
        <color rgb="FF787878"/>
        <rFont val="Verdana"/>
        <family val="2"/>
      </rPr>
      <t>1</t>
    </r>
    <r>
      <rPr>
        <sz val="10"/>
        <color rgb="FF787878"/>
        <rFont val="Verdana"/>
        <family val="2"/>
      </rPr>
      <t xml:space="preserve"> % YoY growth</t>
    </r>
  </si>
  <si>
    <r>
      <rPr>
        <b/>
        <sz val="10"/>
        <color rgb="FF787878"/>
        <rFont val="Verdana"/>
        <family val="2"/>
      </rPr>
      <t>GMV</t>
    </r>
    <r>
      <rPr>
        <b/>
        <vertAlign val="superscript"/>
        <sz val="10"/>
        <color rgb="FF787878"/>
        <rFont val="Verdana"/>
        <family val="2"/>
      </rPr>
      <t>1</t>
    </r>
    <r>
      <rPr>
        <sz val="10"/>
        <color rgb="FF787878"/>
        <rFont val="Verdana"/>
        <family val="2"/>
      </rPr>
      <t xml:space="preserve"> % YoY growth US$</t>
    </r>
  </si>
  <si>
    <r>
      <rPr>
        <b/>
        <sz val="10"/>
        <color rgb="FF787878"/>
        <rFont val="Verdana"/>
        <family val="2"/>
      </rPr>
      <t>GMV</t>
    </r>
    <r>
      <rPr>
        <b/>
        <vertAlign val="superscript"/>
        <sz val="10"/>
        <color rgb="FF787878"/>
        <rFont val="Verdana"/>
        <family val="2"/>
      </rPr>
      <t>1</t>
    </r>
    <r>
      <rPr>
        <sz val="10"/>
        <color rgb="FF787878"/>
        <rFont val="Verdana"/>
        <family val="2"/>
      </rPr>
      <t xml:space="preserve"> % YoY growth fx neutral</t>
    </r>
  </si>
  <si>
    <r>
      <t>Subsidiary</t>
    </r>
    <r>
      <rPr>
        <i/>
        <vertAlign val="superscript"/>
        <sz val="10"/>
        <color theme="0"/>
        <rFont val="Verdana"/>
        <family val="2"/>
      </rPr>
      <t>2</t>
    </r>
  </si>
  <si>
    <t>iFood</t>
  </si>
  <si>
    <r>
      <t>Orders ('m)</t>
    </r>
    <r>
      <rPr>
        <b/>
        <vertAlign val="superscript"/>
        <sz val="10"/>
        <color rgb="FF787878"/>
        <rFont val="Verdana"/>
        <family val="2"/>
      </rPr>
      <t>1</t>
    </r>
  </si>
  <si>
    <t>% 1P orders</t>
  </si>
  <si>
    <r>
      <t>GMV</t>
    </r>
    <r>
      <rPr>
        <b/>
        <vertAlign val="superscript"/>
        <sz val="10"/>
        <color rgb="FF787878"/>
        <rFont val="Verdana"/>
        <family val="2"/>
      </rPr>
      <t>1</t>
    </r>
  </si>
  <si>
    <t>% YoY growth fx neutral, ex M&amp;A</t>
  </si>
  <si>
    <t>Restaurants</t>
  </si>
  <si>
    <t>Delivery partners (Brazil)</t>
  </si>
  <si>
    <t>Cities (Brazil)</t>
  </si>
  <si>
    <t>Delivery Hero</t>
  </si>
  <si>
    <r>
      <t>Orders ('m)</t>
    </r>
    <r>
      <rPr>
        <b/>
        <vertAlign val="superscript"/>
        <sz val="10"/>
        <color rgb="FF787878"/>
        <rFont val="Verdana"/>
        <family val="2"/>
      </rPr>
      <t>1,3</t>
    </r>
  </si>
  <si>
    <r>
      <t>% 1P orders</t>
    </r>
    <r>
      <rPr>
        <vertAlign val="superscript"/>
        <sz val="10"/>
        <color rgb="FF787878"/>
        <rFont val="Verdana"/>
        <family val="2"/>
      </rPr>
      <t>3</t>
    </r>
  </si>
  <si>
    <r>
      <t>GMV (€'m)</t>
    </r>
    <r>
      <rPr>
        <b/>
        <vertAlign val="superscript"/>
        <sz val="10"/>
        <color rgb="FF787878"/>
        <rFont val="Verdana"/>
        <family val="2"/>
      </rPr>
      <t>1,3</t>
    </r>
  </si>
  <si>
    <t>% YoY growth €</t>
  </si>
  <si>
    <t>% YoY growth fx neutral</t>
  </si>
  <si>
    <t>Revenue (US$'m, proportionate share)</t>
  </si>
  <si>
    <t>Trading Profit (US$'m, proportionate share)</t>
  </si>
  <si>
    <r>
      <t>Swiggy</t>
    </r>
    <r>
      <rPr>
        <b/>
        <vertAlign val="superscript"/>
        <sz val="10"/>
        <color theme="0"/>
        <rFont val="Verdana"/>
        <family val="2"/>
      </rPr>
      <t>4</t>
    </r>
  </si>
  <si>
    <r>
      <t>Restaurants</t>
    </r>
    <r>
      <rPr>
        <b/>
        <vertAlign val="superscript"/>
        <sz val="10"/>
        <color rgb="FF787878"/>
        <rFont val="Verdana"/>
        <family val="2"/>
      </rPr>
      <t>5</t>
    </r>
  </si>
  <si>
    <r>
      <t>Delivery partners</t>
    </r>
    <r>
      <rPr>
        <b/>
        <vertAlign val="superscript"/>
        <sz val="10"/>
        <color rgb="FF787878"/>
        <rFont val="Verdana"/>
        <family val="2"/>
      </rPr>
      <t>4</t>
    </r>
  </si>
  <si>
    <r>
      <t>Cities</t>
    </r>
    <r>
      <rPr>
        <b/>
        <vertAlign val="superscript"/>
        <sz val="10"/>
        <color rgb="FF787878"/>
        <rFont val="Verdana"/>
        <family val="2"/>
      </rPr>
      <t>4</t>
    </r>
  </si>
  <si>
    <t>Revenue (proportionate share)</t>
  </si>
  <si>
    <t>Orders and GMV are 100% for all companies. Investee companies’ KPIs are aligned with 3-month reporting lag period (January – December).</t>
  </si>
  <si>
    <t xml:space="preserve">iFood Brazil is a subsidiary. iFood Columbia is a joint-venture with Delivery Hero and equity accounted. </t>
  </si>
  <si>
    <t>As reported by Delivery Hero (DH) on a three-month lag basis. DH’s metrics for 1H FY21, FY21 and 1H FY22 include Woowa Group on a pro-forma basis.</t>
  </si>
  <si>
    <t xml:space="preserve">Swiggy was impacted by the Covid-19 pandemic in 1H FY21. Delivery partners and restaurants reduced due to the strict lockdown </t>
  </si>
  <si>
    <t>restrictions imposed. Most of the delivery partners and restaurants came back onto the platform by end of March 2021.</t>
  </si>
  <si>
    <t>Active restaurants. Previously, enabled restaurants were disclosed, but we believe active restaurants are a better metric going forward.</t>
  </si>
  <si>
    <r>
      <t>1H FY21</t>
    </r>
    <r>
      <rPr>
        <b/>
        <vertAlign val="superscript"/>
        <sz val="10"/>
        <color rgb="FF787878"/>
        <rFont val="Verdana"/>
        <family val="2"/>
      </rPr>
      <t>5</t>
    </r>
  </si>
  <si>
    <t>Prosus Payments &amp; Fintech</t>
  </si>
  <si>
    <t>TPV (US$'bn)</t>
  </si>
  <si>
    <r>
      <t># transactions ('m)</t>
    </r>
    <r>
      <rPr>
        <b/>
        <vertAlign val="superscript"/>
        <sz val="10"/>
        <color rgb="FF787878"/>
        <rFont val="Verdana"/>
        <family val="2"/>
      </rPr>
      <t>3</t>
    </r>
  </si>
  <si>
    <t>% YoY growth, ex M&amp;A</t>
  </si>
  <si>
    <r>
      <t>Core PSP</t>
    </r>
    <r>
      <rPr>
        <b/>
        <vertAlign val="superscript"/>
        <sz val="10"/>
        <color theme="0"/>
        <rFont val="Verdana"/>
        <family val="2"/>
      </rPr>
      <t>1</t>
    </r>
  </si>
  <si>
    <t>Margin</t>
  </si>
  <si>
    <t>India Credit</t>
  </si>
  <si>
    <r>
      <t>Issuance volume</t>
    </r>
    <r>
      <rPr>
        <b/>
        <vertAlign val="superscript"/>
        <sz val="10"/>
        <color rgb="FF787878"/>
        <rFont val="Verdana"/>
        <family val="2"/>
      </rPr>
      <t>2</t>
    </r>
  </si>
  <si>
    <t>Growth %</t>
  </si>
  <si>
    <t>India Payments &amp; Fintech</t>
  </si>
  <si>
    <r>
      <rPr>
        <b/>
        <sz val="10"/>
        <color rgb="FF787878"/>
        <rFont val="Verdana"/>
        <family val="2"/>
      </rPr>
      <t>Revenue</t>
    </r>
    <r>
      <rPr>
        <sz val="10"/>
        <color rgb="FF787878"/>
        <rFont val="Verdana"/>
        <family val="2"/>
      </rPr>
      <t xml:space="preserve"> % YoY growth US$</t>
    </r>
    <r>
      <rPr>
        <vertAlign val="superscript"/>
        <sz val="10"/>
        <color rgb="FF787878"/>
        <rFont val="Verdana"/>
        <family val="2"/>
      </rPr>
      <t>4</t>
    </r>
  </si>
  <si>
    <r>
      <rPr>
        <b/>
        <sz val="10"/>
        <color rgb="FF787878"/>
        <rFont val="Verdana"/>
        <family val="2"/>
      </rPr>
      <t>Revenue</t>
    </r>
    <r>
      <rPr>
        <sz val="10"/>
        <color rgb="FF787878"/>
        <rFont val="Verdana"/>
        <family val="2"/>
      </rPr>
      <t xml:space="preserve"> % YoY growth LC, ex M&amp;A</t>
    </r>
    <r>
      <rPr>
        <vertAlign val="superscript"/>
        <sz val="10"/>
        <color rgb="FF787878"/>
        <rFont val="Verdana"/>
        <family val="2"/>
      </rPr>
      <t>4</t>
    </r>
  </si>
  <si>
    <t>GPO</t>
  </si>
  <si>
    <t># transactions ('m)</t>
  </si>
  <si>
    <r>
      <rPr>
        <b/>
        <sz val="10"/>
        <color rgb="FF787878"/>
        <rFont val="Verdana"/>
        <family val="2"/>
      </rPr>
      <t>Revenue</t>
    </r>
    <r>
      <rPr>
        <sz val="10"/>
        <color rgb="FF787878"/>
        <rFont val="Verdana"/>
        <family val="2"/>
      </rPr>
      <t xml:space="preserve"> % YoY growth US$</t>
    </r>
  </si>
  <si>
    <r>
      <rPr>
        <b/>
        <sz val="10"/>
        <color rgb="FF787878"/>
        <rFont val="Verdana"/>
        <family val="2"/>
      </rPr>
      <t>Revenue</t>
    </r>
    <r>
      <rPr>
        <sz val="10"/>
        <color rgb="FF787878"/>
        <rFont val="Verdana"/>
        <family val="2"/>
      </rPr>
      <t xml:space="preserve"> % YoY growth LC, ex M&amp;A</t>
    </r>
  </si>
  <si>
    <t>Core PSP includes India payments (excluding Digital Banking), GPO and Red Dot Payments.</t>
  </si>
  <si>
    <t>Issuance volume includes PayU’s own product volumes and 100% of PaySense.</t>
  </si>
  <si>
    <t>Transactions exclude Wibmo.</t>
  </si>
  <si>
    <t>1H FY21 and FY21 have been adjusted to reflect like-for-like due to reclassification of Wibmo as part of India Payments &amp; Fintech.</t>
  </si>
  <si>
    <r>
      <t>1H FY21</t>
    </r>
    <r>
      <rPr>
        <b/>
        <vertAlign val="superscript"/>
        <sz val="10"/>
        <color rgb="FF787878"/>
        <rFont val="Verdana"/>
        <family val="2"/>
      </rPr>
      <t>3</t>
    </r>
  </si>
  <si>
    <t>Prosus Etail</t>
  </si>
  <si>
    <t>eMAG Group etail GMV</t>
  </si>
  <si>
    <r>
      <rPr>
        <b/>
        <sz val="10"/>
        <color rgb="FF787878"/>
        <rFont val="Verdana"/>
        <family val="2"/>
      </rPr>
      <t>Tazz Order</t>
    </r>
    <r>
      <rPr>
        <sz val="10"/>
        <color rgb="FF787878"/>
        <rFont val="Verdana"/>
        <family val="2"/>
      </rPr>
      <t xml:space="preserve"> % YoY growth</t>
    </r>
  </si>
  <si>
    <r>
      <rPr>
        <b/>
        <sz val="10"/>
        <color rgb="FF787878"/>
        <rFont val="Verdana"/>
        <family val="2"/>
      </rPr>
      <t>Tazz GMV</t>
    </r>
    <r>
      <rPr>
        <sz val="10"/>
        <color rgb="FF787878"/>
        <rFont val="Verdana"/>
        <family val="2"/>
      </rPr>
      <t xml:space="preserve"> % YoY growth US$</t>
    </r>
  </si>
  <si>
    <r>
      <t>Revenue</t>
    </r>
    <r>
      <rPr>
        <b/>
        <vertAlign val="superscript"/>
        <sz val="10"/>
        <color rgb="FF787878"/>
        <rFont val="Verdana"/>
        <family val="2"/>
      </rPr>
      <t>1</t>
    </r>
  </si>
  <si>
    <r>
      <t>Trading Profit</t>
    </r>
    <r>
      <rPr>
        <b/>
        <vertAlign val="superscript"/>
        <sz val="10"/>
        <color rgb="FF787878"/>
        <rFont val="Verdana"/>
        <family val="2"/>
      </rPr>
      <t>1</t>
    </r>
  </si>
  <si>
    <r>
      <t>Naspers Etail</t>
    </r>
    <r>
      <rPr>
        <b/>
        <vertAlign val="superscript"/>
        <sz val="10"/>
        <color theme="0"/>
        <rFont val="Verdana"/>
        <family val="2"/>
      </rPr>
      <t>2</t>
    </r>
  </si>
  <si>
    <t>Takealot GMV</t>
  </si>
  <si>
    <t>Flipkart was disposed during FY19. Accordingly 7 months of Flipkart are included in 1H FY19, including a catch up of the 3-month lag period, and FY19.</t>
  </si>
  <si>
    <t>Naspers Etail includes Prosus Etail and Takealot, although the KPIs under Naspers are only for Takealot.</t>
  </si>
  <si>
    <t>Not for disclosure</t>
  </si>
  <si>
    <t>1H FY21</t>
  </si>
  <si>
    <t>Students</t>
  </si>
  <si>
    <t>Individual learner enrollment</t>
  </si>
  <si>
    <t>Learners</t>
  </si>
  <si>
    <t>Users or MAU</t>
  </si>
  <si>
    <t>Course bookings</t>
  </si>
  <si>
    <t>Student enrollment</t>
  </si>
  <si>
    <t>Paying subscribers</t>
  </si>
  <si>
    <t>Users</t>
  </si>
  <si>
    <t>Skillsoft investment is expected to close in Q1 FY22.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</si>
</sst>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;\(#,##0\)"/>
    <numFmt numFmtId="166" formatCode="0%;\(0%\)"/>
    <numFmt numFmtId="167" formatCode="#,##0;\(#,##0\);&quot;-&quot;"/>
    <numFmt numFmtId="168" formatCode="#,##0.0;\(#,##0.0\);&quot;-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787878"/>
      <name val="Verdana"/>
      <family val="2"/>
    </font>
    <font>
      <b/>
      <sz val="10"/>
      <color rgb="FF787878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i/>
      <sz val="10"/>
      <color theme="1"/>
      <name val="Verdana"/>
      <family val="2"/>
    </font>
    <font>
      <sz val="10"/>
      <color rgb="FFFF0000"/>
      <name val="Verdana"/>
      <family val="2"/>
    </font>
    <font>
      <i/>
      <sz val="10"/>
      <color rgb="FF787878"/>
      <name val="Verdana"/>
      <family val="2"/>
    </font>
    <font>
      <b/>
      <vertAlign val="superscript"/>
      <sz val="10"/>
      <color rgb="FF787878"/>
      <name val="Verdana"/>
      <family val="2"/>
    </font>
    <font>
      <sz val="7"/>
      <color rgb="FF787878"/>
      <name val="Verdana"/>
      <family val="2"/>
    </font>
    <font>
      <sz val="7"/>
      <color theme="1"/>
      <name val="Verdana"/>
      <family val="2"/>
    </font>
    <font>
      <b/>
      <vertAlign val="superscript"/>
      <sz val="10"/>
      <color theme="0"/>
      <name val="Verdana"/>
      <family val="2"/>
    </font>
    <font>
      <i/>
      <sz val="10"/>
      <color theme="0"/>
      <name val="Verdana"/>
      <family val="2"/>
    </font>
    <font>
      <i/>
      <vertAlign val="superscript"/>
      <sz val="10"/>
      <color theme="0"/>
      <name val="Verdana"/>
      <family val="2"/>
    </font>
    <font>
      <vertAlign val="superscript"/>
      <sz val="10"/>
      <color rgb="FF787878"/>
      <name val="Verdana"/>
      <family val="2"/>
    </font>
    <font>
      <b/>
      <sz val="10"/>
      <color theme="0" tint="-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1136A8"/>
        <bgColor indexed="64"/>
      </patternFill>
    </fill>
    <fill>
      <patternFill patternType="solid">
        <fgColor rgb="FFF375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D5ED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theme="0" tint="-0.249977111117893"/>
      </top>
      <bottom/>
      <diagonal/>
    </border>
    <border>
      <left style="medium">
        <color rgb="FFBFBFBF"/>
      </left>
      <right style="medium">
        <color rgb="FFBFBFBF"/>
      </right>
      <top style="medium">
        <color theme="0" tint="-0.249977111117893"/>
      </top>
      <bottom/>
      <diagonal/>
    </border>
    <border>
      <left/>
      <right style="medium">
        <color rgb="FFBFBFBF"/>
      </right>
      <top/>
      <bottom style="medium">
        <color theme="0" tint="-0.249977111117893"/>
      </bottom>
      <diagonal/>
    </border>
    <border>
      <left style="medium">
        <color rgb="FFBFBFBF"/>
      </left>
      <right style="medium">
        <color rgb="FFBFBFBF"/>
      </right>
      <top/>
      <bottom style="medium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horizontal="left" indent="1"/>
    </xf>
    <xf numFmtId="17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6" fillId="2" borderId="0" xfId="0" applyNumberFormat="1" applyFont="1" applyFill="1"/>
    <xf numFmtId="0" fontId="5" fillId="2" borderId="0" xfId="0" applyFont="1" applyFill="1"/>
    <xf numFmtId="0" fontId="3" fillId="0" borderId="0" xfId="0" applyFont="1"/>
    <xf numFmtId="3" fontId="6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0" applyFont="1"/>
    <xf numFmtId="0" fontId="11" fillId="0" borderId="0" xfId="0" quotePrefix="1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2" fillId="0" borderId="4" xfId="0" applyFont="1" applyBorder="1"/>
    <xf numFmtId="0" fontId="4" fillId="0" borderId="5" xfId="0" applyFont="1" applyBorder="1" applyAlignment="1">
      <alignment horizontal="center"/>
    </xf>
    <xf numFmtId="3" fontId="6" fillId="2" borderId="5" xfId="0" applyNumberFormat="1" applyFont="1" applyFill="1" applyBorder="1"/>
    <xf numFmtId="0" fontId="3" fillId="0" borderId="5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left" inden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11" fillId="0" borderId="7" xfId="0" quotePrefix="1" applyFont="1" applyBorder="1" applyAlignment="1">
      <alignment horizontal="right"/>
    </xf>
    <xf numFmtId="0" fontId="11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/>
    <xf numFmtId="3" fontId="6" fillId="0" borderId="0" xfId="0" applyNumberFormat="1" applyFont="1" applyAlignment="1">
      <alignment horizontal="center"/>
    </xf>
    <xf numFmtId="3" fontId="2" fillId="0" borderId="0" xfId="0" applyNumberFormat="1" applyFont="1"/>
    <xf numFmtId="0" fontId="2" fillId="0" borderId="4" xfId="0" applyFont="1" applyBorder="1" applyAlignment="1">
      <alignment horizontal="left" indent="1"/>
    </xf>
    <xf numFmtId="3" fontId="14" fillId="2" borderId="0" xfId="0" applyNumberFormat="1" applyFont="1" applyFill="1" applyAlignment="1">
      <alignment horizontal="center"/>
    </xf>
    <xf numFmtId="9" fontId="7" fillId="0" borderId="0" xfId="1" applyFont="1" applyFill="1" applyBorder="1" applyAlignment="1">
      <alignment horizontal="center"/>
    </xf>
    <xf numFmtId="0" fontId="5" fillId="3" borderId="0" xfId="0" applyFont="1" applyFill="1"/>
    <xf numFmtId="0" fontId="11" fillId="0" borderId="0" xfId="0" applyFont="1" applyAlignment="1">
      <alignment horizontal="right"/>
    </xf>
    <xf numFmtId="0" fontId="9" fillId="0" borderId="5" xfId="0" applyFont="1" applyBorder="1" applyAlignment="1">
      <alignment horizontal="left" indent="1"/>
    </xf>
    <xf numFmtId="0" fontId="4" fillId="0" borderId="5" xfId="0" applyFont="1" applyBorder="1" applyAlignment="1">
      <alignment horizontal="left"/>
    </xf>
    <xf numFmtId="3" fontId="6" fillId="2" borderId="4" xfId="0" applyNumberFormat="1" applyFont="1" applyFill="1" applyBorder="1"/>
    <xf numFmtId="9" fontId="3" fillId="0" borderId="4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3" fontId="2" fillId="0" borderId="5" xfId="0" applyNumberFormat="1" applyFont="1" applyBorder="1"/>
    <xf numFmtId="0" fontId="5" fillId="4" borderId="0" xfId="0" applyFont="1" applyFill="1"/>
    <xf numFmtId="3" fontId="6" fillId="4" borderId="0" xfId="0" applyNumberFormat="1" applyFont="1" applyFill="1"/>
    <xf numFmtId="3" fontId="6" fillId="4" borderId="5" xfId="0" applyNumberFormat="1" applyFont="1" applyFill="1" applyBorder="1"/>
    <xf numFmtId="165" fontId="4" fillId="0" borderId="0" xfId="0" applyNumberFormat="1" applyFont="1"/>
    <xf numFmtId="167" fontId="4" fillId="0" borderId="4" xfId="2" applyNumberFormat="1" applyFont="1" applyFill="1" applyBorder="1" applyAlignment="1"/>
    <xf numFmtId="167" fontId="4" fillId="0" borderId="0" xfId="2" applyNumberFormat="1" applyFont="1" applyFill="1" applyBorder="1" applyAlignment="1"/>
    <xf numFmtId="167" fontId="4" fillId="0" borderId="5" xfId="2" applyNumberFormat="1" applyFont="1" applyFill="1" applyBorder="1" applyAlignment="1"/>
    <xf numFmtId="167" fontId="4" fillId="0" borderId="7" xfId="2" applyNumberFormat="1" applyFont="1" applyFill="1" applyBorder="1" applyAlignment="1"/>
    <xf numFmtId="0" fontId="3" fillId="0" borderId="0" xfId="0" applyFont="1" applyAlignment="1">
      <alignment horizontal="left"/>
    </xf>
    <xf numFmtId="167" fontId="4" fillId="0" borderId="5" xfId="2" applyNumberFormat="1" applyFont="1" applyFill="1" applyBorder="1" applyAlignment="1">
      <alignment horizontal="right"/>
    </xf>
    <xf numFmtId="166" fontId="3" fillId="0" borderId="4" xfId="1" applyNumberFormat="1" applyFont="1" applyFill="1" applyBorder="1"/>
    <xf numFmtId="166" fontId="3" fillId="0" borderId="0" xfId="1" applyNumberFormat="1" applyFont="1" applyFill="1" applyBorder="1"/>
    <xf numFmtId="166" fontId="3" fillId="0" borderId="5" xfId="1" applyNumberFormat="1" applyFont="1" applyFill="1" applyBorder="1"/>
    <xf numFmtId="0" fontId="5" fillId="0" borderId="2" xfId="0" applyFont="1" applyBorder="1"/>
    <xf numFmtId="0" fontId="3" fillId="0" borderId="0" xfId="0" applyFont="1" applyAlignment="1">
      <alignment horizontal="left" indent="1"/>
    </xf>
    <xf numFmtId="166" fontId="3" fillId="0" borderId="4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6" fontId="3" fillId="0" borderId="5" xfId="1" applyNumberFormat="1" applyFont="1" applyFill="1" applyBorder="1" applyAlignment="1">
      <alignment horizontal="right"/>
    </xf>
    <xf numFmtId="166" fontId="3" fillId="0" borderId="6" xfId="1" applyNumberFormat="1" applyFont="1" applyFill="1" applyBorder="1" applyAlignment="1">
      <alignment horizontal="right"/>
    </xf>
    <xf numFmtId="166" fontId="3" fillId="0" borderId="7" xfId="1" applyNumberFormat="1" applyFont="1" applyFill="1" applyBorder="1" applyAlignment="1">
      <alignment horizontal="right"/>
    </xf>
    <xf numFmtId="166" fontId="3" fillId="0" borderId="8" xfId="1" applyNumberFormat="1" applyFont="1" applyFill="1" applyBorder="1" applyAlignment="1">
      <alignment horizontal="right"/>
    </xf>
    <xf numFmtId="167" fontId="4" fillId="0" borderId="4" xfId="2" applyNumberFormat="1" applyFont="1" applyFill="1" applyBorder="1" applyAlignment="1">
      <alignment horizontal="right"/>
    </xf>
    <xf numFmtId="167" fontId="4" fillId="0" borderId="0" xfId="2" applyNumberFormat="1" applyFont="1" applyFill="1" applyBorder="1" applyAlignment="1">
      <alignment horizontal="right"/>
    </xf>
    <xf numFmtId="9" fontId="3" fillId="0" borderId="4" xfId="1" applyFont="1" applyFill="1" applyBorder="1"/>
    <xf numFmtId="9" fontId="3" fillId="0" borderId="0" xfId="1" applyFont="1" applyFill="1" applyBorder="1"/>
    <xf numFmtId="9" fontId="3" fillId="0" borderId="5" xfId="1" applyFont="1" applyFill="1" applyBorder="1"/>
    <xf numFmtId="9" fontId="2" fillId="0" borderId="0" xfId="1" applyFont="1" applyFill="1" applyBorder="1"/>
    <xf numFmtId="9" fontId="2" fillId="0" borderId="5" xfId="1" applyFont="1" applyFill="1" applyBorder="1"/>
    <xf numFmtId="9" fontId="6" fillId="3" borderId="0" xfId="1" applyFont="1" applyFill="1" applyBorder="1"/>
    <xf numFmtId="9" fontId="6" fillId="0" borderId="0" xfId="1" applyFont="1" applyFill="1" applyBorder="1"/>
    <xf numFmtId="9" fontId="6" fillId="3" borderId="5" xfId="1" applyFont="1" applyFill="1" applyBorder="1"/>
    <xf numFmtId="0" fontId="4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 indent="1"/>
    </xf>
    <xf numFmtId="167" fontId="4" fillId="0" borderId="9" xfId="2" applyNumberFormat="1" applyFont="1" applyFill="1" applyBorder="1" applyAlignment="1"/>
    <xf numFmtId="166" fontId="3" fillId="0" borderId="9" xfId="1" applyNumberFormat="1" applyFont="1" applyFill="1" applyBorder="1"/>
    <xf numFmtId="165" fontId="4" fillId="0" borderId="10" xfId="0" applyNumberFormat="1" applyFont="1" applyBorder="1"/>
    <xf numFmtId="166" fontId="3" fillId="0" borderId="10" xfId="1" applyNumberFormat="1" applyFont="1" applyFill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65" fontId="4" fillId="0" borderId="9" xfId="0" applyNumberFormat="1" applyFont="1" applyBorder="1"/>
    <xf numFmtId="0" fontId="5" fillId="2" borderId="9" xfId="0" applyFont="1" applyFill="1" applyBorder="1"/>
    <xf numFmtId="165" fontId="4" fillId="0" borderId="5" xfId="0" applyNumberFormat="1" applyFont="1" applyBorder="1"/>
    <xf numFmtId="0" fontId="5" fillId="4" borderId="5" xfId="0" applyFont="1" applyFill="1" applyBorder="1"/>
    <xf numFmtId="0" fontId="4" fillId="0" borderId="4" xfId="0" applyFont="1" applyBorder="1" applyAlignment="1">
      <alignment horizontal="center"/>
    </xf>
    <xf numFmtId="167" fontId="17" fillId="0" borderId="5" xfId="2" applyNumberFormat="1" applyFont="1" applyFill="1" applyBorder="1" applyAlignment="1">
      <alignment horizontal="right"/>
    </xf>
    <xf numFmtId="9" fontId="2" fillId="0" borderId="4" xfId="1" applyFont="1" applyFill="1" applyBorder="1"/>
    <xf numFmtId="9" fontId="6" fillId="3" borderId="4" xfId="1" applyFont="1" applyFill="1" applyBorder="1"/>
    <xf numFmtId="0" fontId="5" fillId="2" borderId="11" xfId="0" applyFont="1" applyFill="1" applyBorder="1"/>
    <xf numFmtId="0" fontId="4" fillId="0" borderId="12" xfId="0" applyFont="1" applyBorder="1" applyAlignment="1">
      <alignment horizontal="center"/>
    </xf>
    <xf numFmtId="167" fontId="4" fillId="0" borderId="13" xfId="2" applyNumberFormat="1" applyFont="1" applyFill="1" applyBorder="1" applyAlignment="1"/>
    <xf numFmtId="165" fontId="4" fillId="0" borderId="14" xfId="0" applyNumberFormat="1" applyFont="1" applyBorder="1"/>
    <xf numFmtId="165" fontId="4" fillId="0" borderId="2" xfId="0" applyNumberFormat="1" applyFont="1" applyBorder="1"/>
    <xf numFmtId="9" fontId="2" fillId="0" borderId="0" xfId="0" applyNumberFormat="1" applyFont="1"/>
    <xf numFmtId="10" fontId="2" fillId="0" borderId="0" xfId="0" applyNumberFormat="1" applyFont="1"/>
    <xf numFmtId="0" fontId="4" fillId="5" borderId="0" xfId="0" applyFont="1" applyFill="1" applyAlignment="1">
      <alignment horizontal="left"/>
    </xf>
    <xf numFmtId="165" fontId="4" fillId="5" borderId="0" xfId="0" applyNumberFormat="1" applyFont="1" applyFill="1"/>
    <xf numFmtId="0" fontId="3" fillId="5" borderId="0" xfId="0" applyFont="1" applyFill="1" applyAlignment="1">
      <alignment horizontal="left" indent="1"/>
    </xf>
    <xf numFmtId="3" fontId="5" fillId="2" borderId="0" xfId="0" applyNumberFormat="1" applyFont="1" applyFill="1"/>
    <xf numFmtId="0" fontId="2" fillId="5" borderId="0" xfId="0" applyFont="1" applyFill="1"/>
    <xf numFmtId="167" fontId="4" fillId="5" borderId="4" xfId="2" applyNumberFormat="1" applyFont="1" applyFill="1" applyBorder="1" applyAlignment="1">
      <alignment horizontal="right"/>
    </xf>
    <xf numFmtId="167" fontId="4" fillId="5" borderId="0" xfId="2" applyNumberFormat="1" applyFont="1" applyFill="1" applyBorder="1" applyAlignment="1">
      <alignment horizontal="right"/>
    </xf>
    <xf numFmtId="167" fontId="4" fillId="5" borderId="5" xfId="2" applyNumberFormat="1" applyFont="1" applyFill="1" applyBorder="1" applyAlignment="1">
      <alignment horizontal="right"/>
    </xf>
    <xf numFmtId="166" fontId="3" fillId="5" borderId="4" xfId="1" applyNumberFormat="1" applyFont="1" applyFill="1" applyBorder="1" applyAlignment="1">
      <alignment horizontal="right"/>
    </xf>
    <xf numFmtId="166" fontId="3" fillId="5" borderId="0" xfId="1" applyNumberFormat="1" applyFont="1" applyFill="1" applyBorder="1" applyAlignment="1">
      <alignment horizontal="right"/>
    </xf>
    <xf numFmtId="166" fontId="3" fillId="5" borderId="5" xfId="1" applyNumberFormat="1" applyFont="1" applyFill="1" applyBorder="1" applyAlignment="1">
      <alignment horizontal="right"/>
    </xf>
    <xf numFmtId="0" fontId="11" fillId="5" borderId="0" xfId="0" applyFont="1" applyFill="1" applyAlignment="1">
      <alignment horizontal="left"/>
    </xf>
    <xf numFmtId="167" fontId="3" fillId="5" borderId="4" xfId="2" applyNumberFormat="1" applyFont="1" applyFill="1" applyBorder="1" applyAlignment="1">
      <alignment horizontal="right"/>
    </xf>
    <xf numFmtId="0" fontId="3" fillId="5" borderId="0" xfId="0" applyFont="1" applyFill="1" applyAlignment="1">
      <alignment horizontal="left"/>
    </xf>
    <xf numFmtId="3" fontId="6" fillId="5" borderId="0" xfId="0" applyNumberFormat="1" applyFont="1" applyFill="1" applyAlignment="1">
      <alignment horizontal="center"/>
    </xf>
    <xf numFmtId="166" fontId="3" fillId="5" borderId="6" xfId="1" applyNumberFormat="1" applyFont="1" applyFill="1" applyBorder="1" applyAlignment="1">
      <alignment horizontal="right"/>
    </xf>
    <xf numFmtId="166" fontId="3" fillId="5" borderId="7" xfId="1" applyNumberFormat="1" applyFont="1" applyFill="1" applyBorder="1" applyAlignment="1">
      <alignment horizontal="right"/>
    </xf>
    <xf numFmtId="166" fontId="3" fillId="5" borderId="8" xfId="1" applyNumberFormat="1" applyFont="1" applyFill="1" applyBorder="1" applyAlignment="1">
      <alignment horizontal="right"/>
    </xf>
    <xf numFmtId="167" fontId="4" fillId="0" borderId="9" xfId="2" applyNumberFormat="1" applyFont="1" applyFill="1" applyBorder="1" applyAlignment="1">
      <alignment horizontal="right"/>
    </xf>
    <xf numFmtId="166" fontId="3" fillId="0" borderId="9" xfId="1" applyNumberFormat="1" applyFont="1" applyFill="1" applyBorder="1" applyAlignment="1">
      <alignment horizontal="right"/>
    </xf>
    <xf numFmtId="3" fontId="14" fillId="6" borderId="0" xfId="0" applyNumberFormat="1" applyFont="1" applyFill="1" applyAlignment="1">
      <alignment horizontal="center"/>
    </xf>
    <xf numFmtId="3" fontId="14" fillId="7" borderId="0" xfId="0" applyNumberFormat="1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8" fontId="4" fillId="0" borderId="0" xfId="2" applyNumberFormat="1" applyFont="1" applyFill="1" applyBorder="1" applyAlignment="1">
      <alignment horizontal="right"/>
    </xf>
    <xf numFmtId="168" fontId="4" fillId="0" borderId="5" xfId="2" applyNumberFormat="1" applyFont="1" applyFill="1" applyBorder="1" applyAlignment="1"/>
    <xf numFmtId="166" fontId="3" fillId="0" borderId="5" xfId="1" applyNumberFormat="1" applyFont="1" applyFill="1" applyBorder="1" applyAlignment="1"/>
    <xf numFmtId="168" fontId="4" fillId="0" borderId="4" xfId="2" applyNumberFormat="1" applyFont="1" applyFill="1" applyBorder="1" applyAlignment="1"/>
    <xf numFmtId="168" fontId="4" fillId="0" borderId="0" xfId="2" applyNumberFormat="1" applyFont="1" applyFill="1" applyBorder="1" applyAlignment="1"/>
    <xf numFmtId="168" fontId="4" fillId="0" borderId="0" xfId="0" applyNumberFormat="1" applyFont="1"/>
    <xf numFmtId="168" fontId="4" fillId="0" borderId="5" xfId="2" applyNumberFormat="1" applyFont="1" applyFill="1" applyBorder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FF"/>
      <color rgb="FF787878"/>
      <color rgb="FF666666"/>
      <color rgb="FF1D5EDC"/>
      <color rgb="FFBFBFBF"/>
      <color rgb="FF1136A8"/>
      <color rgb="FF3F3F3F"/>
      <color rgb="FF00A185"/>
      <color rgb="FFF37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692150</xdr:colOff>
      <xdr:row>4</xdr:row>
      <xdr:rowOff>34925</xdr:rowOff>
    </xdr:from>
    <xdr:to>
      <xdr:col>2</xdr:col>
      <xdr:colOff>1672528</xdr:colOff>
      <xdr:row>10</xdr:row>
      <xdr:rowOff>53975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710056-0B7E-4020-8F63-43C43EEA4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475" y="520700"/>
          <a:ext cx="970853" cy="981075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76</xdr:row>
      <xdr:rowOff>149225</xdr:rowOff>
    </xdr:from>
    <xdr:to>
      <xdr:col>2</xdr:col>
      <xdr:colOff>1770715</xdr:colOff>
      <xdr:row>77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575168C-1628-4C0B-8092-DD04BC92D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0998200"/>
          <a:ext cx="1303990" cy="165100"/>
        </a:xfrm>
        <a:prstGeom prst="rect">
          <a:avLst/>
        </a:prstGeom>
      </xdr:spPr>
    </xdr:pic>
    <xdr:clientData/>
  </xdr:twoCellAnchor>
  <xdr:twoCellAnchor editAs="oneCell">
    <xdr:from>
      <xdr:col>2</xdr:col>
      <xdr:colOff>825500</xdr:colOff>
      <xdr:row>84</xdr:row>
      <xdr:rowOff>146050</xdr:rowOff>
    </xdr:from>
    <xdr:to>
      <xdr:col>2</xdr:col>
      <xdr:colOff>1406525</xdr:colOff>
      <xdr:row>88</xdr:row>
      <xdr:rowOff>54891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F8A7A0-AB8D-4759-A105-4647FC7A5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7300" y="14020800"/>
          <a:ext cx="571500" cy="5628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889000</xdr:colOff>
      <xdr:row>11</xdr:row>
      <xdr:rowOff>114299</xdr:rowOff>
    </xdr:from>
    <xdr:to>
      <xdr:col>2</xdr:col>
      <xdr:colOff>1521659</xdr:colOff>
      <xdr:row>15</xdr:row>
      <xdr:rowOff>130616</xdr:rowOff>
    </xdr:to>
    <xdr:pic>
      <xdr:nvPicPr>
        <xdr:cNvPr id="2" name="Picture 1" descr="Logo, icon&#10;&#10;Description automatically generated">
          <a:extLst>
            <a:ext uri="{FF2B5EF4-FFF2-40B4-BE49-F238E27FC236}">
              <a16:creationId xmlns:a16="http://schemas.microsoft.com/office/drawing/2014/main" id="{9F2B5C74-A195-43E8-9F96-149098638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904999"/>
          <a:ext cx="626309" cy="714817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657225</xdr:colOff>
      <xdr:row>34</xdr:row>
      <xdr:rowOff>180814</xdr:rowOff>
    </xdr:from>
    <xdr:to>
      <xdr:col>2</xdr:col>
      <xdr:colOff>1654175</xdr:colOff>
      <xdr:row>36</xdr:row>
      <xdr:rowOff>92758</xdr:rowOff>
    </xdr:to>
    <xdr:pic>
      <xdr:nvPicPr>
        <xdr:cNvPr id="6" name="Picture 5" descr="A picture containing shape&#10;&#10;Description automatically generated">
          <a:extLst>
            <a:ext uri="{FF2B5EF4-FFF2-40B4-BE49-F238E27FC236}">
              <a16:creationId xmlns:a16="http://schemas.microsoft.com/office/drawing/2014/main" id="{32720ED5-09B5-48A8-9706-F3C46B3D5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" y="5565614"/>
          <a:ext cx="993775" cy="286594"/>
        </a:xfrm>
        <a:prstGeom prst="rect">
          <a:avLst/>
        </a:prstGeom>
      </xdr:spPr>
    </xdr:pic>
    <xdr:clientData/>
  </xdr:twoCellAnchor>
  <xdr:twoCellAnchor>
    <xdr:from>
      <xdr:col>2</xdr:col>
      <xdr:colOff>701678</xdr:colOff>
      <xdr:row>42</xdr:row>
      <xdr:rowOff>23194</xdr:rowOff>
    </xdr:from>
    <xdr:to>
      <xdr:col>2</xdr:col>
      <xdr:colOff>1901213</xdr:colOff>
      <xdr:row>45</xdr:row>
      <xdr:rowOff>72134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D9CE267D-AA29-4941-B416-DABF3003D699}"/>
            </a:ext>
          </a:extLst>
        </xdr:cNvPr>
        <xdr:cNvGrpSpPr/>
      </xdr:nvGrpSpPr>
      <xdr:grpSpPr>
        <a:xfrm>
          <a:off x="1130303" y="7271719"/>
          <a:ext cx="1199535" cy="572815"/>
          <a:chOff x="4221556" y="1364984"/>
          <a:chExt cx="1220957" cy="558555"/>
        </a:xfrm>
      </xdr:grpSpPr>
      <xdr:pic>
        <xdr:nvPicPr>
          <xdr:cNvPr id="23" name="Google Shape;304;p18">
            <a:extLst>
              <a:ext uri="{FF2B5EF4-FFF2-40B4-BE49-F238E27FC236}">
                <a16:creationId xmlns:a16="http://schemas.microsoft.com/office/drawing/2014/main" id="{9632F0D6-332C-4D7D-9739-0820FC783A4F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alphaModFix/>
          </a:blip>
          <a:stretch>
            <a:fillRect/>
          </a:stretch>
        </xdr:blipFill>
        <xdr:spPr>
          <a:xfrm>
            <a:off x="4221556" y="1364984"/>
            <a:ext cx="827319" cy="54897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5" name="TextBox 91">
            <a:extLst>
              <a:ext uri="{FF2B5EF4-FFF2-40B4-BE49-F238E27FC236}">
                <a16:creationId xmlns:a16="http://schemas.microsoft.com/office/drawing/2014/main" id="{C995DBD3-0245-4739-A3F3-0FF4DC90EA62}"/>
              </a:ext>
            </a:extLst>
          </xdr:cNvPr>
          <xdr:cNvSpPr txBox="1"/>
        </xdr:nvSpPr>
        <xdr:spPr>
          <a:xfrm>
            <a:off x="4496978" y="1690911"/>
            <a:ext cx="945535" cy="23262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609585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ZA" sz="900" b="0" i="1" u="none" strike="noStrike" kern="1200" cap="none" spc="0" normalizeH="0" baseline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Verdana"/>
                <a:ea typeface="+mn-ea"/>
                <a:cs typeface="+mn-cs"/>
              </a:rPr>
              <a:t>Europe</a:t>
            </a:r>
          </a:p>
        </xdr:txBody>
      </xdr:sp>
    </xdr:grpSp>
    <xdr:clientData/>
  </xdr:twoCellAnchor>
  <xdr:oneCellAnchor>
    <xdr:from>
      <xdr:col>2</xdr:col>
      <xdr:colOff>425450</xdr:colOff>
      <xdr:row>20</xdr:row>
      <xdr:rowOff>37013</xdr:rowOff>
    </xdr:from>
    <xdr:ext cx="1504950" cy="490038"/>
    <xdr:pic>
      <xdr:nvPicPr>
        <xdr:cNvPr id="15" name="Picture 14" descr="Olx Autos | LinkedIn">
          <a:extLst>
            <a:ext uri="{FF2B5EF4-FFF2-40B4-BE49-F238E27FC236}">
              <a16:creationId xmlns:a16="http://schemas.microsoft.com/office/drawing/2014/main" id="{1AC5A73B-5FB3-438D-8097-950C77BF2B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93" t="27672" r="19183" b="28303"/>
        <a:stretch/>
      </xdr:blipFill>
      <xdr:spPr bwMode="auto">
        <a:xfrm>
          <a:off x="908050" y="3415213"/>
          <a:ext cx="1504950" cy="49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701675</xdr:colOff>
      <xdr:row>49</xdr:row>
      <xdr:rowOff>175593</xdr:rowOff>
    </xdr:from>
    <xdr:to>
      <xdr:col>2</xdr:col>
      <xdr:colOff>1917084</xdr:colOff>
      <xdr:row>53</xdr:row>
      <xdr:rowOff>41513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6032383-9744-1441-91CD-66B3230E8C35}"/>
            </a:ext>
          </a:extLst>
        </xdr:cNvPr>
        <xdr:cNvGrpSpPr/>
      </xdr:nvGrpSpPr>
      <xdr:grpSpPr>
        <a:xfrm>
          <a:off x="1130300" y="8643318"/>
          <a:ext cx="1215409" cy="570770"/>
          <a:chOff x="4221556" y="1364984"/>
          <a:chExt cx="1208670" cy="562723"/>
        </a:xfrm>
      </xdr:grpSpPr>
      <xdr:pic>
        <xdr:nvPicPr>
          <xdr:cNvPr id="20" name="Google Shape;304;p18">
            <a:extLst>
              <a:ext uri="{FF2B5EF4-FFF2-40B4-BE49-F238E27FC236}">
                <a16:creationId xmlns:a16="http://schemas.microsoft.com/office/drawing/2014/main" id="{16912A86-3D5C-3D40-AD81-464E173E83D3}"/>
              </a:ext>
            </a:extLst>
          </xdr:cNvPr>
          <xdr:cNvPicPr preferRelativeResize="0"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alphaModFix/>
          </a:blip>
          <a:stretch>
            <a:fillRect/>
          </a:stretch>
        </xdr:blipFill>
        <xdr:spPr>
          <a:xfrm>
            <a:off x="4221556" y="1364984"/>
            <a:ext cx="827319" cy="54897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4" name="TextBox 91">
            <a:extLst>
              <a:ext uri="{FF2B5EF4-FFF2-40B4-BE49-F238E27FC236}">
                <a16:creationId xmlns:a16="http://schemas.microsoft.com/office/drawing/2014/main" id="{C24FE331-5EEC-9F47-94BB-487B2078A487}"/>
              </a:ext>
            </a:extLst>
          </xdr:cNvPr>
          <xdr:cNvSpPr txBox="1"/>
        </xdr:nvSpPr>
        <xdr:spPr>
          <a:xfrm>
            <a:off x="4484691" y="1697105"/>
            <a:ext cx="945535" cy="23060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609585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ZA" sz="900" b="0" i="1" u="none" strike="noStrike" kern="1200" cap="none" spc="0" normalizeH="0" baseline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Verdana"/>
                <a:ea typeface="+mn-ea"/>
                <a:cs typeface="+mn-cs"/>
              </a:rPr>
              <a:t>Poland</a:t>
            </a:r>
          </a:p>
        </xdr:txBody>
      </xdr:sp>
    </xdr:grpSp>
    <xdr:clientData/>
  </xdr:twoCellAnchor>
  <xdr:twoCellAnchor editAs="oneCell">
    <xdr:from>
      <xdr:col>2</xdr:col>
      <xdr:colOff>514350</xdr:colOff>
      <xdr:row>57</xdr:row>
      <xdr:rowOff>133351</xdr:rowOff>
    </xdr:from>
    <xdr:to>
      <xdr:col>2</xdr:col>
      <xdr:colOff>1847850</xdr:colOff>
      <xdr:row>59</xdr:row>
      <xdr:rowOff>15913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EDE116-919C-48F5-82F6-9AA1EBEE3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0001251"/>
          <a:ext cx="1333500" cy="263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764793</xdr:colOff>
      <xdr:row>14</xdr:row>
      <xdr:rowOff>72868</xdr:rowOff>
    </xdr:from>
    <xdr:to>
      <xdr:col>2</xdr:col>
      <xdr:colOff>1562101</xdr:colOff>
      <xdr:row>17</xdr:row>
      <xdr:rowOff>590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0CB68702-8ED7-4646-B81F-6AC0EEBA8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393" y="2460468"/>
          <a:ext cx="797308" cy="438897"/>
        </a:xfrm>
        <a:prstGeom prst="rect">
          <a:avLst/>
        </a:prstGeom>
      </xdr:spPr>
    </xdr:pic>
    <xdr:clientData/>
  </xdr:twoCellAnchor>
  <xdr:twoCellAnchor editAs="oneCell">
    <xdr:from>
      <xdr:col>2</xdr:col>
      <xdr:colOff>511175</xdr:colOff>
      <xdr:row>42</xdr:row>
      <xdr:rowOff>5945</xdr:rowOff>
    </xdr:from>
    <xdr:to>
      <xdr:col>2</xdr:col>
      <xdr:colOff>1638300</xdr:colOff>
      <xdr:row>44</xdr:row>
      <xdr:rowOff>69867</xdr:rowOff>
    </xdr:to>
    <xdr:pic>
      <xdr:nvPicPr>
        <xdr:cNvPr id="3" name="Picture 2" descr="A picture containing drawing&#10;&#10;Description automatically generated">
          <a:extLst>
            <a:ext uri="{FF2B5EF4-FFF2-40B4-BE49-F238E27FC236}">
              <a16:creationId xmlns:a16="http://schemas.microsoft.com/office/drawing/2014/main" id="{77FB0569-A9FC-46FF-8D62-FE4AD5FCF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863945"/>
          <a:ext cx="1127125" cy="432222"/>
        </a:xfrm>
        <a:prstGeom prst="rect">
          <a:avLst/>
        </a:prstGeom>
      </xdr:spPr>
    </xdr:pic>
    <xdr:clientData/>
  </xdr:twoCellAnchor>
  <xdr:twoCellAnchor editAs="oneCell">
    <xdr:from>
      <xdr:col>2</xdr:col>
      <xdr:colOff>710973</xdr:colOff>
      <xdr:row>29</xdr:row>
      <xdr:rowOff>114154</xdr:rowOff>
    </xdr:from>
    <xdr:to>
      <xdr:col>2</xdr:col>
      <xdr:colOff>1539875</xdr:colOff>
      <xdr:row>32</xdr:row>
      <xdr:rowOff>14338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A2B2C58B-AC00-493C-BA8A-0F56A70D0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573" y="4698854"/>
          <a:ext cx="825727" cy="4462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550988</xdr:colOff>
      <xdr:row>4</xdr:row>
      <xdr:rowOff>69850</xdr:rowOff>
    </xdr:from>
    <xdr:to>
      <xdr:col>2</xdr:col>
      <xdr:colOff>1730437</xdr:colOff>
      <xdr:row>7</xdr:row>
      <xdr:rowOff>177800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3C37C99A-078D-4062-89A4-7E28C7DDA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313" y="555625"/>
          <a:ext cx="1179449" cy="587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485040</xdr:colOff>
      <xdr:row>4</xdr:row>
      <xdr:rowOff>98425</xdr:rowOff>
    </xdr:from>
    <xdr:to>
      <xdr:col>2</xdr:col>
      <xdr:colOff>1786858</xdr:colOff>
      <xdr:row>6</xdr:row>
      <xdr:rowOff>73481</xdr:rowOff>
    </xdr:to>
    <xdr:pic>
      <xdr:nvPicPr>
        <xdr:cNvPr id="2" name="Picture 1" descr="A picture containing icon&#10;&#10;Description automatically generated">
          <a:extLst>
            <a:ext uri="{FF2B5EF4-FFF2-40B4-BE49-F238E27FC236}">
              <a16:creationId xmlns:a16="http://schemas.microsoft.com/office/drawing/2014/main" id="{62A8F8D7-BEDA-4EAB-8879-4FEC47388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65" y="584200"/>
          <a:ext cx="1292293" cy="321131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16</xdr:row>
      <xdr:rowOff>149914</xdr:rowOff>
    </xdr:from>
    <xdr:to>
      <xdr:col>2</xdr:col>
      <xdr:colOff>1825656</xdr:colOff>
      <xdr:row>18</xdr:row>
      <xdr:rowOff>110564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182A64F-3FFF-4309-9547-AF72EB9D1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2474014"/>
          <a:ext cx="1330356" cy="274975"/>
        </a:xfrm>
        <a:prstGeom prst="rect">
          <a:avLst/>
        </a:prstGeom>
      </xdr:spPr>
    </xdr:pic>
    <xdr:clientData/>
  </xdr:twoCellAnchor>
  <xdr:twoCellAnchor editAs="oneCell">
    <xdr:from>
      <xdr:col>2</xdr:col>
      <xdr:colOff>777875</xdr:colOff>
      <xdr:row>7</xdr:row>
      <xdr:rowOff>0</xdr:rowOff>
    </xdr:from>
    <xdr:to>
      <xdr:col>2</xdr:col>
      <xdr:colOff>1411629</xdr:colOff>
      <xdr:row>10</xdr:row>
      <xdr:rowOff>120650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1AA78-7A3D-413B-8C10-1131AD31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2187575"/>
          <a:ext cx="633754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428624</xdr:colOff>
      <xdr:row>20</xdr:row>
      <xdr:rowOff>47625</xdr:rowOff>
    </xdr:from>
    <xdr:to>
      <xdr:col>2</xdr:col>
      <xdr:colOff>1657349</xdr:colOff>
      <xdr:row>23</xdr:row>
      <xdr:rowOff>111769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4257F1-9D20-4E26-9376-5F63FF698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3276600"/>
          <a:ext cx="1228725" cy="54991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31</xdr:row>
      <xdr:rowOff>9526</xdr:rowOff>
    </xdr:from>
    <xdr:to>
      <xdr:col>2</xdr:col>
      <xdr:colOff>1694210</xdr:colOff>
      <xdr:row>32</xdr:row>
      <xdr:rowOff>123825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B444453-7A72-41C8-B0E8-8F7C5E586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019676"/>
          <a:ext cx="1313210" cy="276224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25</xdr:row>
      <xdr:rowOff>123825</xdr:rowOff>
    </xdr:from>
    <xdr:to>
      <xdr:col>2</xdr:col>
      <xdr:colOff>1695450</xdr:colOff>
      <xdr:row>27</xdr:row>
      <xdr:rowOff>159639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58D8581-7E4F-4341-AC95-708B93A2C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4162425"/>
          <a:ext cx="1219200" cy="359664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36</xdr:row>
      <xdr:rowOff>66676</xdr:rowOff>
    </xdr:from>
    <xdr:to>
      <xdr:col>2</xdr:col>
      <xdr:colOff>1733550</xdr:colOff>
      <xdr:row>37</xdr:row>
      <xdr:rowOff>111476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D907F4B-A8C8-4CCE-9163-EAF04CCAD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5886451"/>
          <a:ext cx="1390650" cy="206725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504824</xdr:colOff>
      <xdr:row>15</xdr:row>
      <xdr:rowOff>114300</xdr:rowOff>
    </xdr:from>
    <xdr:to>
      <xdr:col>2</xdr:col>
      <xdr:colOff>1733549</xdr:colOff>
      <xdr:row>17</xdr:row>
      <xdr:rowOff>137569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CA77453-DCD4-45F7-9BF1-A7E611277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49" y="2533650"/>
          <a:ext cx="1228725" cy="347119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10</xdr:row>
      <xdr:rowOff>47625</xdr:rowOff>
    </xdr:from>
    <xdr:to>
      <xdr:col>2</xdr:col>
      <xdr:colOff>1895475</xdr:colOff>
      <xdr:row>13</xdr:row>
      <xdr:rowOff>118856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92A4668-AC0D-4D71-9A2F-D20E56660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657350"/>
          <a:ext cx="1552575" cy="557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2678-76EA-4FE8-A61E-464828C251D8}">
  <sheetPr>
    <pageSetUpPr fitToPage="1"/>
  </sheetPr>
  <dimension ref="B1:U119"/>
  <sheetViews>
    <sheetView showGridLines="0" tabSelected="1" zoomScaleNormal="100" zoomScaleSheetLayoutView="100" workbookViewId="0">
      <pane xSplit="5" ySplit="3" topLeftCell="F4" activePane="bottomRight" state="frozen"/>
      <selection pane="bottomRight" activeCell="B2" sqref="B2"/>
      <selection pane="bottomLeft" activeCell="A3" sqref="A3"/>
      <selection pane="topRight" activeCell="E1" sqref="E1"/>
    </sheetView>
  </sheetViews>
  <sheetFormatPr defaultColWidth="9.140625" defaultRowHeight="13.5"/>
  <cols>
    <col min="1" max="1" width="1.7109375" style="12" customWidth="1"/>
    <col min="2" max="2" width="4.7109375" style="2" customWidth="1"/>
    <col min="3" max="3" width="33.85546875" style="8" customWidth="1"/>
    <col min="4" max="4" width="2.85546875" style="8" customWidth="1"/>
    <col min="5" max="5" width="44.42578125" style="2" bestFit="1" customWidth="1"/>
    <col min="6" max="9" width="12.140625" style="2" customWidth="1"/>
    <col min="10" max="10" width="2.42578125" style="2" customWidth="1"/>
    <col min="11" max="13" width="12.140625" style="2" customWidth="1"/>
    <col min="14" max="14" width="1.28515625" style="12" customWidth="1"/>
    <col min="15" max="16384" width="9.140625" style="12"/>
  </cols>
  <sheetData>
    <row r="1" spans="2:21" ht="7.5" customHeight="1" thickBot="1"/>
    <row r="2" spans="2:21">
      <c r="B2" s="20" t="s">
        <v>0</v>
      </c>
      <c r="C2" s="21"/>
      <c r="D2" s="21"/>
      <c r="E2" s="98"/>
      <c r="F2" s="22"/>
      <c r="G2" s="22"/>
      <c r="H2" s="22"/>
      <c r="I2" s="23"/>
      <c r="J2" s="99"/>
      <c r="K2" s="22"/>
      <c r="L2" s="22"/>
      <c r="M2" s="23"/>
    </row>
    <row r="3" spans="2:21" ht="14.45">
      <c r="B3" s="24"/>
      <c r="C3" s="9" t="s">
        <v>1</v>
      </c>
      <c r="D3" s="12" t="s">
        <v>2</v>
      </c>
      <c r="E3" s="88"/>
      <c r="F3" s="127" t="s">
        <v>3</v>
      </c>
      <c r="G3" s="127" t="s">
        <v>4</v>
      </c>
      <c r="H3" s="127" t="s">
        <v>5</v>
      </c>
      <c r="I3" s="128" t="s">
        <v>6</v>
      </c>
      <c r="J3" s="129"/>
      <c r="K3" s="127" t="s">
        <v>7</v>
      </c>
      <c r="L3" s="127" t="s">
        <v>8</v>
      </c>
      <c r="M3" s="128" t="s">
        <v>9</v>
      </c>
    </row>
    <row r="4" spans="2:21">
      <c r="B4" s="24"/>
      <c r="C4" s="12"/>
      <c r="D4" s="11" t="s">
        <v>10</v>
      </c>
      <c r="E4" s="91"/>
      <c r="F4" s="10"/>
      <c r="G4" s="10"/>
      <c r="H4" s="10"/>
      <c r="I4" s="26"/>
      <c r="J4" s="89"/>
      <c r="K4" s="10"/>
      <c r="L4" s="10"/>
      <c r="M4" s="26"/>
    </row>
    <row r="5" spans="2:21">
      <c r="B5" s="24"/>
      <c r="C5" s="12"/>
      <c r="D5" s="14" t="s">
        <v>11</v>
      </c>
      <c r="E5" s="82"/>
      <c r="F5" s="56">
        <f>F13+F21+F29+F37+F45+F53+F61</f>
        <v>1840</v>
      </c>
      <c r="G5" s="56">
        <f>G13+G21+G29+G45+G53+G61</f>
        <v>1908</v>
      </c>
      <c r="H5" s="56">
        <f>H13+H21+H29+H37+H45+H61</f>
        <v>2608</v>
      </c>
      <c r="I5" s="84">
        <f>I13+I21+I29+I37+I45+I61</f>
        <v>4171</v>
      </c>
      <c r="J5" s="86"/>
      <c r="K5" s="56">
        <f>K13+K21+K29+K45+K53+K61</f>
        <v>3596</v>
      </c>
      <c r="L5" s="56">
        <f>L13+L21+L29+L45+L53+L61</f>
        <v>4266</v>
      </c>
      <c r="M5" s="84">
        <f>M13+M21+M29+M37+M45+M61</f>
        <v>6230</v>
      </c>
      <c r="N5" s="2"/>
      <c r="O5" s="2"/>
      <c r="P5" s="2"/>
      <c r="Q5" s="2"/>
      <c r="R5" s="2"/>
      <c r="S5" s="2"/>
      <c r="T5" s="2"/>
      <c r="U5" s="2"/>
    </row>
    <row r="6" spans="2:21">
      <c r="B6" s="24"/>
      <c r="C6" s="12"/>
      <c r="D6" s="65" t="s">
        <v>12</v>
      </c>
      <c r="E6" s="83"/>
      <c r="F6" s="62">
        <v>0.25</v>
      </c>
      <c r="G6" s="62">
        <f>G5/F5-1</f>
        <v>3.6956521739130332E-2</v>
      </c>
      <c r="H6" s="62">
        <f>H5/G5-1</f>
        <v>0.36687631027253675</v>
      </c>
      <c r="I6" s="85">
        <f>I5/H5-1</f>
        <v>0.59930981595092025</v>
      </c>
      <c r="J6" s="87"/>
      <c r="K6" s="62">
        <v>0.08</v>
      </c>
      <c r="L6" s="62">
        <f>L5/K5-1</f>
        <v>0.18631813125695218</v>
      </c>
      <c r="M6" s="85">
        <f>M5/L5-1</f>
        <v>0.46038443506797933</v>
      </c>
      <c r="N6" s="2"/>
      <c r="O6" s="2"/>
      <c r="P6" s="2"/>
      <c r="Q6" s="2"/>
      <c r="R6" s="2"/>
      <c r="S6" s="2"/>
      <c r="T6" s="2"/>
      <c r="U6" s="2"/>
    </row>
    <row r="7" spans="2:21">
      <c r="B7" s="24"/>
      <c r="C7" s="12"/>
      <c r="D7" s="65" t="s">
        <v>13</v>
      </c>
      <c r="E7" s="83"/>
      <c r="F7" s="62">
        <v>0.28999999999999998</v>
      </c>
      <c r="G7" s="62">
        <v>0.28000000000000003</v>
      </c>
      <c r="H7" s="62">
        <v>0.51</v>
      </c>
      <c r="I7" s="85">
        <v>0.53</v>
      </c>
      <c r="J7" s="87"/>
      <c r="K7" s="62">
        <v>0.26</v>
      </c>
      <c r="L7" s="62">
        <v>0.33</v>
      </c>
      <c r="M7" s="85">
        <v>0.54</v>
      </c>
      <c r="N7" s="2"/>
      <c r="O7" s="2"/>
      <c r="P7" s="2"/>
      <c r="Q7" s="2"/>
      <c r="R7" s="2"/>
      <c r="S7" s="2"/>
      <c r="T7" s="2"/>
      <c r="U7" s="2"/>
    </row>
    <row r="8" spans="2:21">
      <c r="B8" s="24"/>
      <c r="C8" s="12"/>
      <c r="D8" s="14" t="s">
        <v>14</v>
      </c>
      <c r="E8" s="82"/>
      <c r="F8" s="56">
        <f>F16+F24+F32+F40+F48+F56+F64</f>
        <v>-144</v>
      </c>
      <c r="G8" s="56">
        <f>G16+G24+G32+G48+G56+G64</f>
        <v>-299</v>
      </c>
      <c r="H8" s="56">
        <f>H16+H24+H32+H40+H48+H64</f>
        <v>-140</v>
      </c>
      <c r="I8" s="84">
        <f>I16+I24+I32+I40+I48+I64</f>
        <v>-276</v>
      </c>
      <c r="J8" s="86"/>
      <c r="K8" s="56">
        <f>K16+K24+K32+K48+K56+K64</f>
        <v>-408</v>
      </c>
      <c r="L8" s="56">
        <f>L16+L24+L32+L48+L56+L64</f>
        <v>-660</v>
      </c>
      <c r="M8" s="84">
        <f>M16+M24+M32+M40+M48+M64</f>
        <v>-277</v>
      </c>
      <c r="O8" s="2"/>
      <c r="P8" s="2"/>
      <c r="Q8" s="2"/>
      <c r="R8" s="2"/>
      <c r="S8" s="2"/>
      <c r="T8" s="2"/>
      <c r="U8" s="2"/>
    </row>
    <row r="9" spans="2:21">
      <c r="B9" s="24"/>
      <c r="C9" s="12"/>
      <c r="D9" s="65" t="s">
        <v>15</v>
      </c>
      <c r="E9" s="83"/>
      <c r="F9" s="62">
        <f>F8/F5</f>
        <v>-7.8260869565217397E-2</v>
      </c>
      <c r="G9" s="62">
        <f>G8/G5</f>
        <v>-0.15670859538784068</v>
      </c>
      <c r="H9" s="62">
        <f>H8/H5</f>
        <v>-5.3680981595092027E-2</v>
      </c>
      <c r="I9" s="85">
        <f>I8/I5</f>
        <v>-6.617118197075042E-2</v>
      </c>
      <c r="J9" s="87"/>
      <c r="K9" s="62">
        <f>K8/K5</f>
        <v>-0.11345939933259176</v>
      </c>
      <c r="L9" s="62">
        <f>L8/L5</f>
        <v>-0.15471167369901548</v>
      </c>
      <c r="M9" s="85">
        <f>M8/M5</f>
        <v>-4.446227929373997E-2</v>
      </c>
      <c r="N9" s="2"/>
      <c r="O9" s="2"/>
      <c r="P9" s="2"/>
      <c r="Q9" s="2"/>
      <c r="R9" s="2"/>
      <c r="S9" s="2"/>
      <c r="T9" s="2"/>
      <c r="U9" s="2"/>
    </row>
    <row r="10" spans="2:21">
      <c r="B10" s="24"/>
      <c r="C10" s="12"/>
      <c r="D10" s="14" t="s">
        <v>16</v>
      </c>
      <c r="E10" s="82"/>
      <c r="F10" s="56">
        <f>F18+F26+F34+F42+F50+F58+F66</f>
        <v>-169</v>
      </c>
      <c r="G10" s="56">
        <f>G18+G26+G34+G50+G58+G66</f>
        <v>-352</v>
      </c>
      <c r="H10" s="56">
        <f>H18+H26+H34+H42+H50+H66</f>
        <v>-214</v>
      </c>
      <c r="I10" s="84">
        <f>I18+I26+I34+I42+I50+I66</f>
        <v>-372</v>
      </c>
      <c r="J10" s="86"/>
      <c r="K10" s="56">
        <f>K18+K26+K34+K50+K58+K66</f>
        <v>-454</v>
      </c>
      <c r="L10" s="56">
        <f>L18+L26+L34+L50+L58+L66</f>
        <v>-782</v>
      </c>
      <c r="M10" s="84">
        <f>M18+M26+M34+M42+M50+M66</f>
        <v>-429</v>
      </c>
      <c r="O10" s="2"/>
      <c r="P10" s="2"/>
      <c r="Q10" s="2"/>
      <c r="R10" s="2"/>
      <c r="S10" s="2"/>
      <c r="T10" s="2"/>
      <c r="U10" s="2"/>
    </row>
    <row r="11" spans="2:21">
      <c r="B11" s="24"/>
      <c r="C11" s="12"/>
      <c r="D11" s="65" t="s">
        <v>17</v>
      </c>
      <c r="E11" s="83"/>
      <c r="F11" s="62">
        <f>F10/F5</f>
        <v>-9.1847826086956519E-2</v>
      </c>
      <c r="G11" s="62">
        <f>G10/G5</f>
        <v>-0.18448637316561844</v>
      </c>
      <c r="H11" s="62">
        <f>H10/H5</f>
        <v>-8.2055214723926378E-2</v>
      </c>
      <c r="I11" s="85">
        <f>I10/I5</f>
        <v>-8.9187245264924483E-2</v>
      </c>
      <c r="J11" s="87"/>
      <c r="K11" s="62">
        <f>K10/K5</f>
        <v>-0.12625139043381536</v>
      </c>
      <c r="L11" s="62">
        <f>L10/L5</f>
        <v>-0.18330989217065166</v>
      </c>
      <c r="M11" s="85">
        <f>M10/M5</f>
        <v>-6.8860353130016053E-2</v>
      </c>
      <c r="N11" s="2"/>
      <c r="O11" s="2"/>
      <c r="P11" s="2"/>
      <c r="Q11" s="2"/>
      <c r="R11" s="2"/>
      <c r="S11" s="2"/>
      <c r="T11" s="2"/>
      <c r="U11" s="2"/>
    </row>
    <row r="12" spans="2:21">
      <c r="B12" s="24"/>
      <c r="C12" s="12"/>
      <c r="D12" s="11" t="s">
        <v>18</v>
      </c>
      <c r="E12" s="91"/>
      <c r="F12" s="10"/>
      <c r="G12" s="10"/>
      <c r="H12" s="10"/>
      <c r="I12" s="26"/>
      <c r="J12" s="89"/>
      <c r="K12" s="10"/>
      <c r="L12" s="10"/>
      <c r="M12" s="26"/>
      <c r="N12" s="2"/>
      <c r="O12" s="2"/>
      <c r="P12" s="2"/>
      <c r="Q12" s="2"/>
      <c r="R12" s="2"/>
      <c r="S12" s="2"/>
      <c r="T12" s="2"/>
      <c r="U12" s="2"/>
    </row>
    <row r="13" spans="2:21">
      <c r="B13" s="24"/>
      <c r="C13" s="12"/>
      <c r="D13" s="14" t="s">
        <v>11</v>
      </c>
      <c r="E13" s="90"/>
      <c r="F13" s="56">
        <f>Classifieds!F5</f>
        <v>396</v>
      </c>
      <c r="G13" s="56">
        <f>Classifieds!G5</f>
        <v>587</v>
      </c>
      <c r="H13" s="56">
        <f>Classifieds!H5</f>
        <v>628</v>
      </c>
      <c r="I13" s="84">
        <f>Classifieds!I5</f>
        <v>1301</v>
      </c>
      <c r="J13" s="87"/>
      <c r="K13" s="56">
        <f>Classifieds!K5</f>
        <v>857</v>
      </c>
      <c r="L13" s="56">
        <f>Classifieds!L5</f>
        <v>1281</v>
      </c>
      <c r="M13" s="84">
        <f>Classifieds!M5</f>
        <v>1599</v>
      </c>
    </row>
    <row r="14" spans="2:21">
      <c r="B14" s="24"/>
      <c r="C14" s="12"/>
      <c r="D14" s="65" t="s">
        <v>12</v>
      </c>
      <c r="E14" s="90"/>
      <c r="F14" s="62">
        <f>Classifieds!F6</f>
        <v>0.4</v>
      </c>
      <c r="G14" s="62">
        <f>Classifieds!G6</f>
        <v>0.48232323232323226</v>
      </c>
      <c r="H14" s="62">
        <f>Classifieds!H6</f>
        <v>6.9846678023850028E-2</v>
      </c>
      <c r="I14" s="85">
        <f>Classifieds!I6</f>
        <v>1.0716560509554141</v>
      </c>
      <c r="J14" s="87"/>
      <c r="K14" s="62">
        <f>Classifieds!K6</f>
        <v>0.39579999999999999</v>
      </c>
      <c r="L14" s="62">
        <f>Classifieds!L6</f>
        <v>0.49474912485414246</v>
      </c>
      <c r="M14" s="85">
        <f>Classifieds!M6</f>
        <v>0.24824355971896961</v>
      </c>
    </row>
    <row r="15" spans="2:21">
      <c r="B15" s="24"/>
      <c r="C15" s="12"/>
      <c r="D15" s="65" t="s">
        <v>13</v>
      </c>
      <c r="E15" s="90"/>
      <c r="F15" s="62">
        <f>Classifieds!F7</f>
        <v>0.38</v>
      </c>
      <c r="G15" s="62">
        <f>Classifieds!G7</f>
        <v>0.38</v>
      </c>
      <c r="H15" s="62">
        <f>Classifieds!H7</f>
        <v>-0.03</v>
      </c>
      <c r="I15" s="85">
        <f>Classifieds!I7</f>
        <v>1.01</v>
      </c>
      <c r="J15" s="87"/>
      <c r="K15" s="62">
        <f>Classifieds!K7</f>
        <v>0.37</v>
      </c>
      <c r="L15" s="62">
        <f>Classifieds!L7</f>
        <v>0.37</v>
      </c>
      <c r="M15" s="85">
        <f>Classifieds!M7</f>
        <v>0.18</v>
      </c>
    </row>
    <row r="16" spans="2:21">
      <c r="B16" s="24"/>
      <c r="C16" s="12"/>
      <c r="D16" s="14" t="s">
        <v>14</v>
      </c>
      <c r="E16" s="90"/>
      <c r="F16" s="56">
        <v>50</v>
      </c>
      <c r="G16" s="56">
        <v>59</v>
      </c>
      <c r="H16" s="56">
        <v>56</v>
      </c>
      <c r="I16" s="84">
        <v>141</v>
      </c>
      <c r="J16" s="87"/>
      <c r="K16" s="56">
        <v>10</v>
      </c>
      <c r="L16" s="56">
        <v>82</v>
      </c>
      <c r="M16" s="84">
        <v>67</v>
      </c>
    </row>
    <row r="17" spans="2:13">
      <c r="B17" s="24"/>
      <c r="C17" s="12"/>
      <c r="D17" s="65" t="s">
        <v>15</v>
      </c>
      <c r="E17" s="90"/>
      <c r="F17" s="62">
        <f>F16/F13</f>
        <v>0.12626262626262627</v>
      </c>
      <c r="G17" s="62">
        <f>G16/G13</f>
        <v>0.10051107325383304</v>
      </c>
      <c r="H17" s="62">
        <f>H16/H13</f>
        <v>8.9171974522292988E-2</v>
      </c>
      <c r="I17" s="85">
        <f>I16/I13</f>
        <v>0.1083781706379708</v>
      </c>
      <c r="J17" s="87"/>
      <c r="K17" s="62">
        <f>K16/K13</f>
        <v>1.1668611435239206E-2</v>
      </c>
      <c r="L17" s="62">
        <f>L16/L13</f>
        <v>6.401249024199844E-2</v>
      </c>
      <c r="M17" s="85">
        <f>M16/M13</f>
        <v>4.1901188242651655E-2</v>
      </c>
    </row>
    <row r="18" spans="2:13">
      <c r="B18" s="24"/>
      <c r="C18" s="12"/>
      <c r="D18" s="14" t="s">
        <v>16</v>
      </c>
      <c r="E18" s="90"/>
      <c r="F18" s="56">
        <f>Classifieds!F8</f>
        <v>42</v>
      </c>
      <c r="G18" s="56">
        <f>Classifieds!G8</f>
        <v>37</v>
      </c>
      <c r="H18" s="56">
        <f>Classifieds!H8</f>
        <v>29</v>
      </c>
      <c r="I18" s="84">
        <f>Classifieds!I8</f>
        <v>108</v>
      </c>
      <c r="J18" s="87"/>
      <c r="K18" s="56">
        <f>Classifieds!K8</f>
        <v>-6</v>
      </c>
      <c r="L18" s="56">
        <f>Classifieds!L8</f>
        <v>34</v>
      </c>
      <c r="M18" s="84">
        <f>Classifieds!M8</f>
        <v>9</v>
      </c>
    </row>
    <row r="19" spans="2:13">
      <c r="B19" s="24"/>
      <c r="C19" s="12"/>
      <c r="D19" s="65" t="s">
        <v>17</v>
      </c>
      <c r="E19" s="90"/>
      <c r="F19" s="62">
        <f>Classifieds!F9</f>
        <v>0.10606060606060606</v>
      </c>
      <c r="G19" s="62">
        <f>Classifieds!G9</f>
        <v>6.3032367972742753E-2</v>
      </c>
      <c r="H19" s="62">
        <f>Classifieds!H9</f>
        <v>4.6178343949044583E-2</v>
      </c>
      <c r="I19" s="85">
        <f>Classifieds!I9</f>
        <v>8.3013066871637203E-2</v>
      </c>
      <c r="J19" s="87"/>
      <c r="K19" s="62">
        <f>Classifieds!K9</f>
        <v>-7.0011668611435242E-3</v>
      </c>
      <c r="L19" s="62">
        <f>Classifieds!L9</f>
        <v>2.6541764246682281E-2</v>
      </c>
      <c r="M19" s="85">
        <f>Classifieds!M9</f>
        <v>5.6285178236397749E-3</v>
      </c>
    </row>
    <row r="20" spans="2:13">
      <c r="B20" s="24"/>
      <c r="C20" s="12"/>
      <c r="D20" s="11" t="s">
        <v>19</v>
      </c>
      <c r="E20" s="91"/>
      <c r="F20" s="10"/>
      <c r="G20" s="10"/>
      <c r="H20" s="10"/>
      <c r="I20" s="26"/>
      <c r="J20" s="89"/>
      <c r="K20" s="10"/>
      <c r="L20" s="10"/>
      <c r="M20" s="26"/>
    </row>
    <row r="21" spans="2:13">
      <c r="B21" s="24"/>
      <c r="C21" s="12"/>
      <c r="D21" s="14" t="s">
        <v>11</v>
      </c>
      <c r="E21" s="82"/>
      <c r="F21" s="56">
        <f>'Food Delivery'!F8</f>
        <v>181</v>
      </c>
      <c r="G21" s="56">
        <f>'Food Delivery'!G8</f>
        <v>306</v>
      </c>
      <c r="H21" s="56">
        <f>'Food Delivery'!H8</f>
        <v>610</v>
      </c>
      <c r="I21" s="84">
        <f>'Food Delivery'!I8</f>
        <v>1261</v>
      </c>
      <c r="J21" s="86"/>
      <c r="K21" s="56">
        <f>'Food Delivery'!K8</f>
        <v>377</v>
      </c>
      <c r="L21" s="56">
        <f>'Food Delivery'!L8</f>
        <v>751</v>
      </c>
      <c r="M21" s="84">
        <f>'Food Delivery'!M8</f>
        <v>1486</v>
      </c>
    </row>
    <row r="22" spans="2:13">
      <c r="B22" s="24"/>
      <c r="C22" s="12"/>
      <c r="D22" s="65" t="s">
        <v>12</v>
      </c>
      <c r="E22" s="83"/>
      <c r="F22" s="62">
        <f>'Food Delivery'!F9</f>
        <v>2.23</v>
      </c>
      <c r="G22" s="62">
        <f>'Food Delivery'!G9</f>
        <v>0.69060773480662974</v>
      </c>
      <c r="H22" s="62">
        <f>'Food Delivery'!H9</f>
        <v>0.99346405228758172</v>
      </c>
      <c r="I22" s="85">
        <f>'Food Delivery'!I9</f>
        <v>1.0672131147540984</v>
      </c>
      <c r="J22" s="87"/>
      <c r="K22" s="62">
        <f>'Food Delivery'!K9</f>
        <v>1.27</v>
      </c>
      <c r="L22" s="62">
        <f>'Food Delivery'!L9</f>
        <v>0.99204244031830235</v>
      </c>
      <c r="M22" s="85">
        <f>'Food Delivery'!M9</f>
        <v>0.97869507323568583</v>
      </c>
    </row>
    <row r="23" spans="2:13">
      <c r="B23" s="24"/>
      <c r="C23" s="12"/>
      <c r="D23" s="65" t="s">
        <v>13</v>
      </c>
      <c r="E23" s="83"/>
      <c r="F23" s="62">
        <f>'Food Delivery'!F10</f>
        <v>0.79</v>
      </c>
      <c r="G23" s="62">
        <f>'Food Delivery'!G10</f>
        <v>0.69</v>
      </c>
      <c r="H23" s="62">
        <f>'Food Delivery'!H10</f>
        <v>1.41</v>
      </c>
      <c r="I23" s="85">
        <f>'Food Delivery'!I10</f>
        <v>0.86</v>
      </c>
      <c r="J23" s="87"/>
      <c r="K23" s="62">
        <f>'Food Delivery'!K10</f>
        <v>0.56999999999999995</v>
      </c>
      <c r="L23" s="62">
        <f>'Food Delivery'!L10</f>
        <v>1.05</v>
      </c>
      <c r="M23" s="85">
        <f>'Food Delivery'!M10</f>
        <v>1.27</v>
      </c>
    </row>
    <row r="24" spans="2:13">
      <c r="B24" s="24"/>
      <c r="C24" s="12"/>
      <c r="D24" s="14" t="s">
        <v>14</v>
      </c>
      <c r="E24" s="82"/>
      <c r="F24" s="56">
        <v>-39</v>
      </c>
      <c r="G24" s="56">
        <v>-273</v>
      </c>
      <c r="H24" s="56">
        <v>-168</v>
      </c>
      <c r="I24" s="84">
        <v>-281</v>
      </c>
      <c r="J24" s="86"/>
      <c r="K24" s="56">
        <v>-162</v>
      </c>
      <c r="L24" s="56">
        <v>-596</v>
      </c>
      <c r="M24" s="84">
        <v>-313</v>
      </c>
    </row>
    <row r="25" spans="2:13">
      <c r="B25" s="24"/>
      <c r="C25" s="12"/>
      <c r="D25" s="65" t="s">
        <v>15</v>
      </c>
      <c r="E25" s="83"/>
      <c r="F25" s="62">
        <f>F24/F21</f>
        <v>-0.21546961325966851</v>
      </c>
      <c r="G25" s="62">
        <f>G24/G21</f>
        <v>-0.89215686274509809</v>
      </c>
      <c r="H25" s="62">
        <f>H24/H21</f>
        <v>-0.27540983606557379</v>
      </c>
      <c r="I25" s="85">
        <f>I24/I21</f>
        <v>-0.22283901665344966</v>
      </c>
      <c r="J25" s="87"/>
      <c r="K25" s="62">
        <f>K24/K21</f>
        <v>-0.42970822281167109</v>
      </c>
      <c r="L25" s="62">
        <f>L24/L21</f>
        <v>-0.79360852197070575</v>
      </c>
      <c r="M25" s="85">
        <f>M24/M21</f>
        <v>-0.21063257065948857</v>
      </c>
    </row>
    <row r="26" spans="2:13">
      <c r="B26" s="24"/>
      <c r="C26" s="12"/>
      <c r="D26" s="14" t="s">
        <v>16</v>
      </c>
      <c r="E26" s="82"/>
      <c r="F26" s="56">
        <f>'Food Delivery'!F11</f>
        <v>-41</v>
      </c>
      <c r="G26" s="56">
        <f>'Food Delivery'!G11</f>
        <v>-283</v>
      </c>
      <c r="H26" s="56">
        <f>'Food Delivery'!H11</f>
        <v>-189</v>
      </c>
      <c r="I26" s="84">
        <f>'Food Delivery'!I11</f>
        <v>-312</v>
      </c>
      <c r="J26" s="86"/>
      <c r="K26" s="56">
        <f>'Food Delivery'!K11</f>
        <v>-171</v>
      </c>
      <c r="L26" s="56">
        <f>'Food Delivery'!L11</f>
        <v>-624</v>
      </c>
      <c r="M26" s="84">
        <f>'Food Delivery'!M11</f>
        <v>-355</v>
      </c>
    </row>
    <row r="27" spans="2:13">
      <c r="B27" s="24"/>
      <c r="C27" s="12"/>
      <c r="D27" s="65" t="s">
        <v>17</v>
      </c>
      <c r="E27" s="83"/>
      <c r="F27" s="62">
        <f>F26/F21</f>
        <v>-0.22651933701657459</v>
      </c>
      <c r="G27" s="62">
        <f>G26/G21</f>
        <v>-0.92483660130718959</v>
      </c>
      <c r="H27" s="62">
        <f>H26/H21</f>
        <v>-0.30983606557377047</v>
      </c>
      <c r="I27" s="85">
        <f>I26/I21</f>
        <v>-0.24742268041237114</v>
      </c>
      <c r="J27" s="87"/>
      <c r="K27" s="62">
        <f>K26/K21</f>
        <v>-0.45358090185676392</v>
      </c>
      <c r="L27" s="62">
        <f>L26/L21</f>
        <v>-0.83089214380825571</v>
      </c>
      <c r="M27" s="85">
        <f>M26/M21</f>
        <v>-0.2388963660834455</v>
      </c>
    </row>
    <row r="28" spans="2:13">
      <c r="B28" s="24"/>
      <c r="C28" s="12"/>
      <c r="D28" s="11" t="s">
        <v>20</v>
      </c>
      <c r="E28" s="91"/>
      <c r="F28" s="10"/>
      <c r="G28" s="10"/>
      <c r="H28" s="10"/>
      <c r="I28" s="26"/>
      <c r="J28" s="89"/>
      <c r="K28" s="10"/>
      <c r="L28" s="10"/>
      <c r="M28" s="26"/>
    </row>
    <row r="29" spans="2:13">
      <c r="B29" s="24"/>
      <c r="C29" s="12"/>
      <c r="D29" s="14" t="s">
        <v>11</v>
      </c>
      <c r="E29" s="90"/>
      <c r="F29" s="56">
        <f>'Payments &amp; Fintech'!F11</f>
        <v>171</v>
      </c>
      <c r="G29" s="56">
        <f>'Payments &amp; Fintech'!G11</f>
        <v>199</v>
      </c>
      <c r="H29" s="56">
        <f>'Payments &amp; Fintech'!H11</f>
        <v>252</v>
      </c>
      <c r="I29" s="84">
        <f>'Payments &amp; Fintech'!I11</f>
        <v>359</v>
      </c>
      <c r="J29" s="89"/>
      <c r="K29" s="56">
        <f>'Payments &amp; Fintech'!K11</f>
        <v>360</v>
      </c>
      <c r="L29" s="56">
        <f>'Payments &amp; Fintech'!L11</f>
        <v>428</v>
      </c>
      <c r="M29" s="84">
        <f>'Payments &amp; Fintech'!M11</f>
        <v>577</v>
      </c>
    </row>
    <row r="30" spans="2:13">
      <c r="B30" s="24"/>
      <c r="C30" s="12"/>
      <c r="D30" s="65" t="s">
        <v>12</v>
      </c>
      <c r="E30" s="90"/>
      <c r="F30" s="62">
        <f>'Payments &amp; Fintech'!F12</f>
        <v>0.36</v>
      </c>
      <c r="G30" s="62">
        <f>'Payments &amp; Fintech'!G12</f>
        <v>0.16374269005847952</v>
      </c>
      <c r="H30" s="62">
        <f>'Payments &amp; Fintech'!H12</f>
        <v>0.26633165829145722</v>
      </c>
      <c r="I30" s="85">
        <f>'Payments &amp; Fintech'!I12</f>
        <v>0.42460317460317465</v>
      </c>
      <c r="J30" s="89"/>
      <c r="K30" s="62">
        <f>'Payments &amp; Fintech'!K12</f>
        <v>0.22</v>
      </c>
      <c r="L30" s="62">
        <f>'Payments &amp; Fintech'!L12</f>
        <v>0.18888888888888888</v>
      </c>
      <c r="M30" s="85">
        <f>'Payments &amp; Fintech'!M12</f>
        <v>0.34813084112149539</v>
      </c>
    </row>
    <row r="31" spans="2:13">
      <c r="B31" s="24"/>
      <c r="C31" s="12"/>
      <c r="D31" s="65" t="s">
        <v>13</v>
      </c>
      <c r="E31" s="90"/>
      <c r="F31" s="62">
        <f>'Payments &amp; Fintech'!F13</f>
        <v>0.33</v>
      </c>
      <c r="G31" s="62">
        <f>'Payments &amp; Fintech'!G13</f>
        <v>0.2</v>
      </c>
      <c r="H31" s="62">
        <f>'Payments &amp; Fintech'!H13</f>
        <v>0.28999999999999998</v>
      </c>
      <c r="I31" s="85">
        <f>'Payments &amp; Fintech'!I13</f>
        <v>0.44</v>
      </c>
      <c r="J31" s="89"/>
      <c r="K31" s="62">
        <f>'Payments &amp; Fintech'!K13</f>
        <v>0.28000000000000003</v>
      </c>
      <c r="L31" s="62">
        <f>'Payments &amp; Fintech'!L13</f>
        <v>0.21</v>
      </c>
      <c r="M31" s="85">
        <f>'Payments &amp; Fintech'!M13</f>
        <v>0.36</v>
      </c>
    </row>
    <row r="32" spans="2:13">
      <c r="B32" s="24"/>
      <c r="C32" s="12"/>
      <c r="D32" s="14" t="s">
        <v>14</v>
      </c>
      <c r="E32" s="90"/>
      <c r="F32" s="56">
        <v>-22</v>
      </c>
      <c r="G32" s="56">
        <v>-35</v>
      </c>
      <c r="H32" s="56">
        <v>-27</v>
      </c>
      <c r="I32" s="84">
        <v>-27</v>
      </c>
      <c r="J32" s="89"/>
      <c r="K32" s="56">
        <v>-39</v>
      </c>
      <c r="L32" s="56">
        <v>-60</v>
      </c>
      <c r="M32" s="84">
        <v>-59</v>
      </c>
    </row>
    <row r="33" spans="2:13">
      <c r="B33" s="24"/>
      <c r="C33" s="12"/>
      <c r="D33" s="65" t="s">
        <v>15</v>
      </c>
      <c r="E33" s="90"/>
      <c r="F33" s="62">
        <f>F32/F29</f>
        <v>-0.12865497076023391</v>
      </c>
      <c r="G33" s="62">
        <f>G32/G29</f>
        <v>-0.17587939698492464</v>
      </c>
      <c r="H33" s="62">
        <f>H32/H29</f>
        <v>-0.10714285714285714</v>
      </c>
      <c r="I33" s="85">
        <f>I32/I29</f>
        <v>-7.5208913649025072E-2</v>
      </c>
      <c r="J33" s="89"/>
      <c r="K33" s="62">
        <f>K32/K29</f>
        <v>-0.10833333333333334</v>
      </c>
      <c r="L33" s="62">
        <f>L32/L29</f>
        <v>-0.14018691588785046</v>
      </c>
      <c r="M33" s="85">
        <f>M32/M29</f>
        <v>-0.10225303292894281</v>
      </c>
    </row>
    <row r="34" spans="2:13">
      <c r="B34" s="24"/>
      <c r="C34" s="12"/>
      <c r="D34" s="14" t="s">
        <v>16</v>
      </c>
      <c r="E34" s="90"/>
      <c r="F34" s="56">
        <f>'Payments &amp; Fintech'!F14</f>
        <v>-24</v>
      </c>
      <c r="G34" s="56">
        <f>'Payments &amp; Fintech'!G14</f>
        <v>-38</v>
      </c>
      <c r="H34" s="56">
        <f>'Payments &amp; Fintech'!H14</f>
        <v>-31</v>
      </c>
      <c r="I34" s="84">
        <f>'Payments &amp; Fintech'!I14</f>
        <v>-31</v>
      </c>
      <c r="J34" s="89"/>
      <c r="K34" s="56">
        <f>'Payments &amp; Fintech'!K14</f>
        <v>-43</v>
      </c>
      <c r="L34" s="56">
        <f>'Payments &amp; Fintech'!L14</f>
        <v>-67</v>
      </c>
      <c r="M34" s="84">
        <f>'Payments &amp; Fintech'!M14</f>
        <v>-68</v>
      </c>
    </row>
    <row r="35" spans="2:13">
      <c r="B35" s="24"/>
      <c r="C35" s="12"/>
      <c r="D35" s="65" t="s">
        <v>17</v>
      </c>
      <c r="E35" s="90"/>
      <c r="F35" s="62">
        <f>F34/F29</f>
        <v>-0.14035087719298245</v>
      </c>
      <c r="G35" s="62">
        <f>G34/G29</f>
        <v>-0.19095477386934673</v>
      </c>
      <c r="H35" s="62">
        <f>H34/H29</f>
        <v>-0.12301587301587301</v>
      </c>
      <c r="I35" s="85">
        <f>I34/I29</f>
        <v>-8.6350974930362118E-2</v>
      </c>
      <c r="J35" s="89"/>
      <c r="K35" s="62">
        <f>K34/K29</f>
        <v>-0.11944444444444445</v>
      </c>
      <c r="L35" s="62">
        <f>L34/L29</f>
        <v>-0.15654205607476634</v>
      </c>
      <c r="M35" s="85">
        <f>M34/M29</f>
        <v>-0.11785095320623917</v>
      </c>
    </row>
    <row r="36" spans="2:13">
      <c r="B36" s="24"/>
      <c r="C36" s="12"/>
      <c r="D36" s="11" t="s">
        <v>21</v>
      </c>
      <c r="E36" s="91"/>
      <c r="F36" s="10"/>
      <c r="G36" s="10"/>
      <c r="H36" s="10"/>
      <c r="I36" s="26"/>
      <c r="J36" s="89"/>
      <c r="K36" s="10"/>
      <c r="L36" s="10"/>
      <c r="M36" s="26"/>
    </row>
    <row r="37" spans="2:13">
      <c r="B37" s="24"/>
      <c r="C37" s="12"/>
      <c r="D37" s="14" t="s">
        <v>11</v>
      </c>
      <c r="E37" s="82"/>
      <c r="F37" s="56"/>
      <c r="G37" s="73" t="s">
        <v>22</v>
      </c>
      <c r="H37" s="56">
        <v>51</v>
      </c>
      <c r="I37" s="84">
        <v>120</v>
      </c>
      <c r="J37" s="89"/>
      <c r="K37" s="73" t="s">
        <v>22</v>
      </c>
      <c r="L37" s="73" t="s">
        <v>22</v>
      </c>
      <c r="M37" s="84">
        <v>115</v>
      </c>
    </row>
    <row r="38" spans="2:13">
      <c r="B38" s="24"/>
      <c r="C38" s="12"/>
      <c r="D38" s="65" t="s">
        <v>12</v>
      </c>
      <c r="E38" s="83"/>
      <c r="F38" s="62"/>
      <c r="G38" s="67" t="s">
        <v>22</v>
      </c>
      <c r="H38" s="67" t="s">
        <v>22</v>
      </c>
      <c r="I38" s="85">
        <f>I37/H37-1</f>
        <v>1.3529411764705883</v>
      </c>
      <c r="J38" s="89"/>
      <c r="K38" s="67" t="s">
        <v>22</v>
      </c>
      <c r="L38" s="67" t="s">
        <v>22</v>
      </c>
      <c r="M38" s="124">
        <v>0.69</v>
      </c>
    </row>
    <row r="39" spans="2:13">
      <c r="B39" s="24"/>
      <c r="C39" s="12"/>
      <c r="D39" s="65" t="s">
        <v>13</v>
      </c>
      <c r="E39" s="83"/>
      <c r="F39" s="62"/>
      <c r="G39" s="67" t="s">
        <v>22</v>
      </c>
      <c r="H39" s="67" t="s">
        <v>22</v>
      </c>
      <c r="I39" s="85">
        <v>0.51</v>
      </c>
      <c r="J39" s="89"/>
      <c r="K39" s="67" t="s">
        <v>22</v>
      </c>
      <c r="L39" s="67" t="s">
        <v>22</v>
      </c>
      <c r="M39" s="124">
        <v>0.56000000000000005</v>
      </c>
    </row>
    <row r="40" spans="2:13">
      <c r="B40" s="24"/>
      <c r="C40" s="12"/>
      <c r="D40" s="14" t="s">
        <v>14</v>
      </c>
      <c r="E40" s="82"/>
      <c r="F40" s="56"/>
      <c r="G40" s="73" t="s">
        <v>22</v>
      </c>
      <c r="H40" s="56">
        <v>-11</v>
      </c>
      <c r="I40" s="84">
        <v>-42</v>
      </c>
      <c r="J40" s="89"/>
      <c r="K40" s="73" t="s">
        <v>22</v>
      </c>
      <c r="L40" s="73" t="s">
        <v>22</v>
      </c>
      <c r="M40" s="84">
        <v>-11</v>
      </c>
    </row>
    <row r="41" spans="2:13">
      <c r="B41" s="24"/>
      <c r="C41" s="12"/>
      <c r="D41" s="65" t="s">
        <v>15</v>
      </c>
      <c r="E41" s="83"/>
      <c r="F41" s="62"/>
      <c r="G41" s="67" t="s">
        <v>22</v>
      </c>
      <c r="H41" s="62">
        <f>H40/H37</f>
        <v>-0.21568627450980393</v>
      </c>
      <c r="I41" s="85">
        <f>I40/I37</f>
        <v>-0.35</v>
      </c>
      <c r="J41" s="89"/>
      <c r="K41" s="67" t="s">
        <v>22</v>
      </c>
      <c r="L41" s="67" t="s">
        <v>22</v>
      </c>
      <c r="M41" s="85">
        <f>M40/M37</f>
        <v>-9.5652173913043481E-2</v>
      </c>
    </row>
    <row r="42" spans="2:13">
      <c r="B42" s="24"/>
      <c r="C42" s="12"/>
      <c r="D42" s="14" t="s">
        <v>16</v>
      </c>
      <c r="E42" s="82"/>
      <c r="F42" s="56"/>
      <c r="G42" s="73" t="s">
        <v>22</v>
      </c>
      <c r="H42" s="56">
        <v>-13</v>
      </c>
      <c r="I42" s="84">
        <v>-48</v>
      </c>
      <c r="J42" s="89"/>
      <c r="K42" s="73" t="s">
        <v>22</v>
      </c>
      <c r="L42" s="73" t="s">
        <v>22</v>
      </c>
      <c r="M42" s="84">
        <v>-14</v>
      </c>
    </row>
    <row r="43" spans="2:13">
      <c r="B43" s="24"/>
      <c r="C43" s="12"/>
      <c r="D43" s="65" t="s">
        <v>17</v>
      </c>
      <c r="E43" s="83"/>
      <c r="F43" s="62"/>
      <c r="G43" s="67" t="s">
        <v>22</v>
      </c>
      <c r="H43" s="62">
        <f>H42/H37</f>
        <v>-0.25490196078431371</v>
      </c>
      <c r="I43" s="85">
        <f>I42/I37</f>
        <v>-0.4</v>
      </c>
      <c r="J43" s="89"/>
      <c r="K43" s="67" t="s">
        <v>22</v>
      </c>
      <c r="L43" s="67" t="s">
        <v>22</v>
      </c>
      <c r="M43" s="85">
        <f>M42/M37</f>
        <v>-0.12173913043478261</v>
      </c>
    </row>
    <row r="44" spans="2:13">
      <c r="B44" s="24"/>
      <c r="C44" s="12"/>
      <c r="D44" s="11" t="s">
        <v>23</v>
      </c>
      <c r="E44" s="91"/>
      <c r="F44" s="10"/>
      <c r="G44" s="10"/>
      <c r="H44" s="10"/>
      <c r="I44" s="26"/>
      <c r="J44" s="89"/>
      <c r="K44" s="10"/>
      <c r="L44" s="10"/>
      <c r="M44" s="26"/>
    </row>
    <row r="45" spans="2:13">
      <c r="B45" s="24"/>
      <c r="C45" s="12"/>
      <c r="D45" s="14" t="s">
        <v>11</v>
      </c>
      <c r="E45" s="82"/>
      <c r="F45" s="56">
        <f>Etail!F10</f>
        <v>849</v>
      </c>
      <c r="G45" s="56">
        <f>Etail!G10</f>
        <v>525</v>
      </c>
      <c r="H45" s="56">
        <f>Etail!H10</f>
        <v>965</v>
      </c>
      <c r="I45" s="84">
        <v>1029</v>
      </c>
      <c r="J45" s="89"/>
      <c r="K45" s="56">
        <f>Etail!K10</f>
        <v>1529</v>
      </c>
      <c r="L45" s="56">
        <f>Etail!L10</f>
        <v>1363</v>
      </c>
      <c r="M45" s="84">
        <f>Etail!M10</f>
        <v>2250</v>
      </c>
    </row>
    <row r="46" spans="2:13">
      <c r="B46" s="24"/>
      <c r="C46" s="12"/>
      <c r="D46" s="65" t="s">
        <v>12</v>
      </c>
      <c r="E46" s="83"/>
      <c r="F46" s="62">
        <f>Etail!F11</f>
        <v>4.9399999999999999E-2</v>
      </c>
      <c r="G46" s="62">
        <f>Etail!G11</f>
        <v>-0.38162544169611312</v>
      </c>
      <c r="H46" s="62">
        <f>Etail!H11</f>
        <v>0.838095238095238</v>
      </c>
      <c r="I46" s="85">
        <f>Etail!I11</f>
        <v>6.528497409326417E-2</v>
      </c>
      <c r="J46" s="89"/>
      <c r="K46" s="62">
        <f>Etail!K11</f>
        <v>-0.17</v>
      </c>
      <c r="L46" s="62">
        <f>Etail!L11</f>
        <v>-0.10856769130150423</v>
      </c>
      <c r="M46" s="85">
        <f>Etail!M11</f>
        <v>0.65077035950110051</v>
      </c>
    </row>
    <row r="47" spans="2:13">
      <c r="B47" s="24"/>
      <c r="C47" s="12"/>
      <c r="D47" s="65" t="s">
        <v>13</v>
      </c>
      <c r="E47" s="83"/>
      <c r="F47" s="62">
        <f>Etail!F12</f>
        <v>0.23</v>
      </c>
      <c r="G47" s="62">
        <f>Etail!G12</f>
        <v>0.13</v>
      </c>
      <c r="H47" s="62">
        <f>Etail!H12</f>
        <v>0.7</v>
      </c>
      <c r="I47" s="85">
        <f>Etail!I12</f>
        <v>0.04</v>
      </c>
      <c r="J47" s="89"/>
      <c r="K47" s="62">
        <f>Etail!K12</f>
        <v>0.19</v>
      </c>
      <c r="L47" s="62">
        <f>Etail!L12</f>
        <v>0.16</v>
      </c>
      <c r="M47" s="85">
        <f>Etail!M12</f>
        <v>0.54</v>
      </c>
    </row>
    <row r="48" spans="2:13">
      <c r="B48" s="24"/>
      <c r="C48" s="12"/>
      <c r="D48" s="14" t="s">
        <v>14</v>
      </c>
      <c r="E48" s="82"/>
      <c r="F48" s="56">
        <v>-74</v>
      </c>
      <c r="G48" s="56">
        <v>-1</v>
      </c>
      <c r="H48" s="56">
        <v>40</v>
      </c>
      <c r="I48" s="84">
        <v>10</v>
      </c>
      <c r="J48" s="89"/>
      <c r="K48" s="56">
        <v>-87</v>
      </c>
      <c r="L48" s="56">
        <v>8</v>
      </c>
      <c r="M48" s="84">
        <v>102</v>
      </c>
    </row>
    <row r="49" spans="2:13">
      <c r="B49" s="24"/>
      <c r="C49" s="12"/>
      <c r="D49" s="65" t="s">
        <v>15</v>
      </c>
      <c r="E49" s="83"/>
      <c r="F49" s="62">
        <f>F48/F45</f>
        <v>-8.7161366313309771E-2</v>
      </c>
      <c r="G49" s="62">
        <f>G48/G45</f>
        <v>-1.9047619047619048E-3</v>
      </c>
      <c r="H49" s="62">
        <f>H48/H45</f>
        <v>4.145077720207254E-2</v>
      </c>
      <c r="I49" s="85">
        <f>I48/I45</f>
        <v>9.7181729834791061E-3</v>
      </c>
      <c r="J49" s="89"/>
      <c r="K49" s="62">
        <f>K48/K45</f>
        <v>-5.6899934597776328E-2</v>
      </c>
      <c r="L49" s="62">
        <f>L48/L45</f>
        <v>5.8694057226705799E-3</v>
      </c>
      <c r="M49" s="85">
        <f>M48/M45</f>
        <v>4.5333333333333337E-2</v>
      </c>
    </row>
    <row r="50" spans="2:13">
      <c r="B50" s="24"/>
      <c r="C50" s="12"/>
      <c r="D50" s="14" t="s">
        <v>16</v>
      </c>
      <c r="E50" s="82"/>
      <c r="F50" s="56">
        <f>Etail!F13</f>
        <v>-83</v>
      </c>
      <c r="G50" s="56">
        <f>Etail!G13</f>
        <v>-15</v>
      </c>
      <c r="H50" s="56">
        <f>Etail!H13</f>
        <v>24</v>
      </c>
      <c r="I50" s="84">
        <f>Etail!I13</f>
        <v>-11</v>
      </c>
      <c r="J50" s="89"/>
      <c r="K50" s="56">
        <f>Etail!K13</f>
        <v>-101</v>
      </c>
      <c r="L50" s="56">
        <f>Etail!L13</f>
        <v>-20</v>
      </c>
      <c r="M50" s="84">
        <f>Etail!M13</f>
        <v>68</v>
      </c>
    </row>
    <row r="51" spans="2:13">
      <c r="B51" s="24"/>
      <c r="C51" s="12"/>
      <c r="D51" s="65" t="s">
        <v>17</v>
      </c>
      <c r="E51" s="83"/>
      <c r="F51" s="62">
        <f>F50/F45</f>
        <v>-9.7762073027090696E-2</v>
      </c>
      <c r="G51" s="62">
        <f>G50/G45</f>
        <v>-2.8571428571428571E-2</v>
      </c>
      <c r="H51" s="62">
        <f>H50/H45</f>
        <v>2.4870466321243522E-2</v>
      </c>
      <c r="I51" s="85">
        <f>I50/I45</f>
        <v>-1.0689990281827016E-2</v>
      </c>
      <c r="J51" s="89"/>
      <c r="K51" s="62">
        <f>K50/K45</f>
        <v>-6.605624591236102E-2</v>
      </c>
      <c r="L51" s="62">
        <f>L50/L45</f>
        <v>-1.4673514306676448E-2</v>
      </c>
      <c r="M51" s="85">
        <f>M50/M45</f>
        <v>3.0222222222222223E-2</v>
      </c>
    </row>
    <row r="52" spans="2:13">
      <c r="B52" s="24"/>
      <c r="C52" s="12"/>
      <c r="D52" s="11" t="s">
        <v>24</v>
      </c>
      <c r="E52" s="91"/>
      <c r="F52" s="10"/>
      <c r="G52" s="10"/>
      <c r="H52" s="10"/>
      <c r="I52" s="26"/>
      <c r="J52" s="89"/>
      <c r="K52" s="10"/>
      <c r="L52" s="10"/>
      <c r="M52" s="26"/>
    </row>
    <row r="53" spans="2:13">
      <c r="B53" s="24"/>
      <c r="C53" s="12"/>
      <c r="D53" s="14" t="s">
        <v>11</v>
      </c>
      <c r="E53" s="90"/>
      <c r="F53" s="56">
        <v>137</v>
      </c>
      <c r="G53" s="56">
        <v>146</v>
      </c>
      <c r="H53" s="73" t="s">
        <v>22</v>
      </c>
      <c r="I53" s="123" t="s">
        <v>22</v>
      </c>
      <c r="J53" s="89"/>
      <c r="K53" s="56">
        <v>234</v>
      </c>
      <c r="L53" s="56">
        <v>146</v>
      </c>
      <c r="M53" s="123" t="s">
        <v>22</v>
      </c>
    </row>
    <row r="54" spans="2:13">
      <c r="B54" s="24"/>
      <c r="C54" s="12"/>
      <c r="D54" s="65" t="s">
        <v>12</v>
      </c>
      <c r="E54" s="90"/>
      <c r="F54" s="62">
        <v>0.43</v>
      </c>
      <c r="G54" s="62">
        <f>G53/F53-1</f>
        <v>6.5693430656934337E-2</v>
      </c>
      <c r="H54" s="67" t="s">
        <v>22</v>
      </c>
      <c r="I54" s="124" t="s">
        <v>22</v>
      </c>
      <c r="J54" s="89"/>
      <c r="K54" s="62">
        <v>0.11</v>
      </c>
      <c r="L54" s="62">
        <f>L53/K53-1</f>
        <v>-0.37606837606837606</v>
      </c>
      <c r="M54" s="124" t="s">
        <v>22</v>
      </c>
    </row>
    <row r="55" spans="2:13">
      <c r="B55" s="24"/>
      <c r="C55" s="12"/>
      <c r="D55" s="65" t="s">
        <v>13</v>
      </c>
      <c r="E55" s="90"/>
      <c r="F55" s="62">
        <v>0.25</v>
      </c>
      <c r="G55" s="62">
        <v>0.04</v>
      </c>
      <c r="H55" s="67" t="s">
        <v>22</v>
      </c>
      <c r="I55" s="124" t="s">
        <v>22</v>
      </c>
      <c r="J55" s="89"/>
      <c r="K55" s="62">
        <v>0.2</v>
      </c>
      <c r="L55" s="62">
        <v>0.08</v>
      </c>
      <c r="M55" s="124" t="s">
        <v>22</v>
      </c>
    </row>
    <row r="56" spans="2:13">
      <c r="B56" s="24"/>
      <c r="C56" s="12"/>
      <c r="D56" s="14" t="s">
        <v>14</v>
      </c>
      <c r="E56" s="90"/>
      <c r="F56" s="56">
        <v>-17</v>
      </c>
      <c r="G56" s="56">
        <v>-19</v>
      </c>
      <c r="H56" s="73" t="s">
        <v>22</v>
      </c>
      <c r="I56" s="123" t="s">
        <v>22</v>
      </c>
      <c r="J56" s="89"/>
      <c r="K56" s="56">
        <v>-36</v>
      </c>
      <c r="L56" s="56">
        <v>-19</v>
      </c>
      <c r="M56" s="123" t="s">
        <v>22</v>
      </c>
    </row>
    <row r="57" spans="2:13">
      <c r="B57" s="24"/>
      <c r="C57" s="12"/>
      <c r="D57" s="65" t="s">
        <v>15</v>
      </c>
      <c r="E57" s="90"/>
      <c r="F57" s="62">
        <f>F56/F53</f>
        <v>-0.12408759124087591</v>
      </c>
      <c r="G57" s="62">
        <f>G56/G53</f>
        <v>-0.13013698630136986</v>
      </c>
      <c r="H57" s="67" t="s">
        <v>22</v>
      </c>
      <c r="I57" s="124" t="s">
        <v>22</v>
      </c>
      <c r="J57" s="89"/>
      <c r="K57" s="62">
        <f>K56/K53</f>
        <v>-0.15384615384615385</v>
      </c>
      <c r="L57" s="62">
        <f>L56/L53</f>
        <v>-0.13013698630136986</v>
      </c>
      <c r="M57" s="124" t="s">
        <v>22</v>
      </c>
    </row>
    <row r="58" spans="2:13">
      <c r="B58" s="24"/>
      <c r="C58" s="12"/>
      <c r="D58" s="14" t="s">
        <v>16</v>
      </c>
      <c r="E58" s="90"/>
      <c r="F58" s="56">
        <v>-19</v>
      </c>
      <c r="G58" s="56">
        <v>-21</v>
      </c>
      <c r="H58" s="73" t="s">
        <v>22</v>
      </c>
      <c r="I58" s="123" t="s">
        <v>22</v>
      </c>
      <c r="J58" s="89"/>
      <c r="K58" s="56">
        <v>-37</v>
      </c>
      <c r="L58" s="56">
        <v>-22</v>
      </c>
      <c r="M58" s="123" t="s">
        <v>22</v>
      </c>
    </row>
    <row r="59" spans="2:13">
      <c r="B59" s="24"/>
      <c r="C59" s="12"/>
      <c r="D59" s="65" t="s">
        <v>17</v>
      </c>
      <c r="E59" s="90"/>
      <c r="F59" s="62">
        <f>F58/F53</f>
        <v>-0.13868613138686131</v>
      </c>
      <c r="G59" s="62">
        <f>G58/G53</f>
        <v>-0.14383561643835616</v>
      </c>
      <c r="H59" s="67" t="s">
        <v>22</v>
      </c>
      <c r="I59" s="124" t="s">
        <v>22</v>
      </c>
      <c r="J59" s="89"/>
      <c r="K59" s="62">
        <f>K58/K53</f>
        <v>-0.15811965811965811</v>
      </c>
      <c r="L59" s="62">
        <f>L58/L53</f>
        <v>-0.15068493150684931</v>
      </c>
      <c r="M59" s="124" t="s">
        <v>22</v>
      </c>
    </row>
    <row r="60" spans="2:13" ht="14.45">
      <c r="B60" s="24"/>
      <c r="C60" s="12"/>
      <c r="D60" s="11" t="s">
        <v>25</v>
      </c>
      <c r="E60" s="91"/>
      <c r="F60" s="10"/>
      <c r="G60" s="10"/>
      <c r="H60" s="10"/>
      <c r="I60" s="26"/>
      <c r="J60" s="89"/>
      <c r="K60" s="10"/>
      <c r="L60" s="10"/>
      <c r="M60" s="26"/>
    </row>
    <row r="61" spans="2:13">
      <c r="B61" s="24"/>
      <c r="C61" s="12"/>
      <c r="D61" s="14" t="s">
        <v>11</v>
      </c>
      <c r="E61" s="82"/>
      <c r="F61" s="56">
        <v>106</v>
      </c>
      <c r="G61" s="56">
        <v>145</v>
      </c>
      <c r="H61" s="56">
        <v>102</v>
      </c>
      <c r="I61" s="84">
        <v>101</v>
      </c>
      <c r="J61" s="89"/>
      <c r="K61" s="56">
        <v>239</v>
      </c>
      <c r="L61" s="56">
        <v>297</v>
      </c>
      <c r="M61" s="84">
        <v>203</v>
      </c>
    </row>
    <row r="62" spans="2:13" ht="14.45">
      <c r="B62" s="24"/>
      <c r="C62" s="12"/>
      <c r="D62" s="65" t="s">
        <v>26</v>
      </c>
      <c r="E62" s="83"/>
      <c r="F62" s="62">
        <v>0.04</v>
      </c>
      <c r="G62" s="62">
        <f>G61/F61-1</f>
        <v>0.36792452830188682</v>
      </c>
      <c r="H62" s="62">
        <v>-0.13</v>
      </c>
      <c r="I62" s="85">
        <f>I61/H61-1</f>
        <v>-9.8039215686274161E-3</v>
      </c>
      <c r="J62" s="89"/>
      <c r="K62" s="62">
        <v>0.09</v>
      </c>
      <c r="L62" s="62">
        <f>L61/K61-1</f>
        <v>0.2426778242677825</v>
      </c>
      <c r="M62" s="85">
        <v>-0.11</v>
      </c>
    </row>
    <row r="63" spans="2:13">
      <c r="B63" s="24"/>
      <c r="C63" s="12"/>
      <c r="D63" s="65" t="s">
        <v>13</v>
      </c>
      <c r="E63" s="83"/>
      <c r="F63" s="62">
        <v>0.19</v>
      </c>
      <c r="G63" s="62">
        <v>0.25</v>
      </c>
      <c r="H63" s="62">
        <v>0.28999999999999998</v>
      </c>
      <c r="I63" s="85">
        <v>0.82</v>
      </c>
      <c r="J63" s="89"/>
      <c r="K63" s="62">
        <v>0.19</v>
      </c>
      <c r="L63" s="62">
        <v>0.23</v>
      </c>
      <c r="M63" s="85">
        <v>0.26</v>
      </c>
    </row>
    <row r="64" spans="2:13">
      <c r="B64" s="24"/>
      <c r="C64" s="12"/>
      <c r="D64" s="14" t="s">
        <v>14</v>
      </c>
      <c r="E64" s="82"/>
      <c r="F64" s="56">
        <v>-42</v>
      </c>
      <c r="G64" s="56">
        <v>-30</v>
      </c>
      <c r="H64" s="56">
        <v>-30</v>
      </c>
      <c r="I64" s="84">
        <v>-77</v>
      </c>
      <c r="J64" s="89"/>
      <c r="K64" s="56">
        <v>-94</v>
      </c>
      <c r="L64" s="56">
        <v>-75</v>
      </c>
      <c r="M64" s="84">
        <v>-63</v>
      </c>
    </row>
    <row r="65" spans="2:13">
      <c r="B65" s="24"/>
      <c r="C65" s="12"/>
      <c r="D65" s="65" t="s">
        <v>15</v>
      </c>
      <c r="E65" s="83"/>
      <c r="F65" s="62">
        <f>F64/F61</f>
        <v>-0.39622641509433965</v>
      </c>
      <c r="G65" s="62">
        <f>G64/G61</f>
        <v>-0.20689655172413793</v>
      </c>
      <c r="H65" s="62">
        <f>H64/H61</f>
        <v>-0.29411764705882354</v>
      </c>
      <c r="I65" s="85">
        <f>I64/I61</f>
        <v>-0.76237623762376239</v>
      </c>
      <c r="J65" s="89"/>
      <c r="K65" s="62">
        <f>K64/K61</f>
        <v>-0.39330543933054396</v>
      </c>
      <c r="L65" s="62">
        <f>L64/L61</f>
        <v>-0.25252525252525254</v>
      </c>
      <c r="M65" s="85">
        <f>M64/M61</f>
        <v>-0.31034482758620691</v>
      </c>
    </row>
    <row r="66" spans="2:13">
      <c r="B66" s="24"/>
      <c r="C66" s="12"/>
      <c r="D66" s="14" t="s">
        <v>16</v>
      </c>
      <c r="E66" s="82"/>
      <c r="F66" s="56">
        <v>-44</v>
      </c>
      <c r="G66" s="56">
        <v>-32</v>
      </c>
      <c r="H66" s="56">
        <v>-34</v>
      </c>
      <c r="I66" s="84">
        <v>-78</v>
      </c>
      <c r="J66" s="89"/>
      <c r="K66" s="56">
        <v>-96</v>
      </c>
      <c r="L66" s="56">
        <v>-83</v>
      </c>
      <c r="M66" s="84">
        <v>-69</v>
      </c>
    </row>
    <row r="67" spans="2:13">
      <c r="B67" s="24"/>
      <c r="C67" s="12"/>
      <c r="D67" s="65" t="s">
        <v>17</v>
      </c>
      <c r="E67" s="83"/>
      <c r="F67" s="62">
        <f>F66/F61</f>
        <v>-0.41509433962264153</v>
      </c>
      <c r="G67" s="62">
        <f>G66/G61</f>
        <v>-0.22068965517241379</v>
      </c>
      <c r="H67" s="62">
        <f>H66/H61</f>
        <v>-0.33333333333333331</v>
      </c>
      <c r="I67" s="85">
        <f>I66/I61</f>
        <v>-0.7722772277227723</v>
      </c>
      <c r="J67" s="89"/>
      <c r="K67" s="62">
        <f>K66/K61</f>
        <v>-0.40167364016736401</v>
      </c>
      <c r="L67" s="62">
        <f>L66/L61</f>
        <v>-0.27946127946127947</v>
      </c>
      <c r="M67" s="85">
        <f>M66/M61</f>
        <v>-0.33990147783251229</v>
      </c>
    </row>
    <row r="68" spans="2:13">
      <c r="B68" s="24"/>
      <c r="C68" s="12"/>
      <c r="D68" s="11" t="s">
        <v>27</v>
      </c>
      <c r="E68" s="91"/>
      <c r="F68" s="10"/>
      <c r="G68" s="10"/>
      <c r="H68" s="10"/>
      <c r="I68" s="26"/>
      <c r="J68" s="89"/>
      <c r="K68" s="10"/>
      <c r="L68" s="10"/>
      <c r="M68" s="26"/>
    </row>
    <row r="69" spans="2:13">
      <c r="B69" s="24"/>
      <c r="C69" s="12"/>
      <c r="D69" s="14" t="s">
        <v>11</v>
      </c>
      <c r="E69" s="90"/>
      <c r="F69" s="56">
        <f>F77+F85</f>
        <v>7041</v>
      </c>
      <c r="G69" s="56">
        <f>G77+G85</f>
        <v>8017</v>
      </c>
      <c r="H69" s="56">
        <f>H77+H85</f>
        <v>10082</v>
      </c>
      <c r="I69" s="57">
        <f>I77+I85</f>
        <v>12463</v>
      </c>
      <c r="J69" s="89"/>
      <c r="K69" s="56">
        <f>K77+K85</f>
        <v>14744</v>
      </c>
      <c r="L69" s="56">
        <f>L77+L85</f>
        <v>17189</v>
      </c>
      <c r="M69" s="57">
        <f>M77+M85</f>
        <v>22526</v>
      </c>
    </row>
    <row r="70" spans="2:13">
      <c r="B70" s="24"/>
      <c r="C70" s="12"/>
      <c r="D70" s="65" t="s">
        <v>12</v>
      </c>
      <c r="E70" s="90"/>
      <c r="F70" s="62">
        <v>0.31</v>
      </c>
      <c r="G70" s="62">
        <f>G69/F69-1</f>
        <v>0.13861667376793063</v>
      </c>
      <c r="H70" s="62">
        <f>H69/G69-1</f>
        <v>0.25757764749906453</v>
      </c>
      <c r="I70" s="63">
        <f>I69/H69-1</f>
        <v>0.23616345963102559</v>
      </c>
      <c r="J70" s="89"/>
      <c r="K70" s="62">
        <v>0.2</v>
      </c>
      <c r="L70" s="62">
        <f>L69/K69-1</f>
        <v>0.16583016820401508</v>
      </c>
      <c r="M70" s="63">
        <f>M69/L69-1</f>
        <v>0.31048926639129681</v>
      </c>
    </row>
    <row r="71" spans="2:13">
      <c r="B71" s="24"/>
      <c r="C71" s="12"/>
      <c r="D71" s="65" t="s">
        <v>13</v>
      </c>
      <c r="E71" s="90"/>
      <c r="F71" s="62">
        <v>0.38</v>
      </c>
      <c r="G71" s="62">
        <v>0.18</v>
      </c>
      <c r="H71" s="62">
        <v>0.28000000000000003</v>
      </c>
      <c r="I71" s="63">
        <v>0.23</v>
      </c>
      <c r="J71" s="89"/>
      <c r="K71" s="62">
        <v>0.31</v>
      </c>
      <c r="L71" s="62">
        <v>0.21</v>
      </c>
      <c r="M71" s="63">
        <v>0.28000000000000003</v>
      </c>
    </row>
    <row r="72" spans="2:13">
      <c r="B72" s="24"/>
      <c r="C72" s="12"/>
      <c r="D72" s="14" t="s">
        <v>14</v>
      </c>
      <c r="E72" s="90"/>
      <c r="F72" s="56">
        <f>F80+F88</f>
        <v>2236</v>
      </c>
      <c r="G72" s="56">
        <f>G80+G88</f>
        <v>2682</v>
      </c>
      <c r="H72" s="56">
        <f>H80+H88</f>
        <v>3464</v>
      </c>
      <c r="I72" s="57">
        <f>I80+I88</f>
        <v>4012</v>
      </c>
      <c r="J72" s="89"/>
      <c r="K72" s="56">
        <f>K80+K88</f>
        <v>4369</v>
      </c>
      <c r="L72" s="56">
        <f>L80+L88</f>
        <v>5455</v>
      </c>
      <c r="M72" s="57">
        <f>M80+M88</f>
        <v>7229</v>
      </c>
    </row>
    <row r="73" spans="2:13">
      <c r="B73" s="24"/>
      <c r="C73" s="12"/>
      <c r="D73" s="65" t="s">
        <v>15</v>
      </c>
      <c r="E73" s="90"/>
      <c r="F73" s="62">
        <f>F72/F69</f>
        <v>0.31756852719784123</v>
      </c>
      <c r="G73" s="62">
        <f>G72/G69</f>
        <v>0.33453910440314333</v>
      </c>
      <c r="H73" s="62">
        <f>H72/H69</f>
        <v>0.34358262249553662</v>
      </c>
      <c r="I73" s="63">
        <f>I72/I69</f>
        <v>0.32191286207173231</v>
      </c>
      <c r="J73" s="89"/>
      <c r="K73" s="62">
        <f>K72/K69</f>
        <v>0.29632392837764515</v>
      </c>
      <c r="L73" s="62">
        <f>L72/L69</f>
        <v>0.31735412182209555</v>
      </c>
      <c r="M73" s="63">
        <f>M72/M69</f>
        <v>0.32091805025304093</v>
      </c>
    </row>
    <row r="74" spans="2:13">
      <c r="B74" s="24"/>
      <c r="C74" s="12"/>
      <c r="D74" s="14" t="s">
        <v>16</v>
      </c>
      <c r="E74" s="90"/>
      <c r="F74" s="56">
        <f>F82+F90</f>
        <v>2055</v>
      </c>
      <c r="G74" s="56">
        <f>G82+G90</f>
        <v>2334</v>
      </c>
      <c r="H74" s="56">
        <f>H82+H90</f>
        <v>2983</v>
      </c>
      <c r="I74" s="57">
        <f>I82+I90</f>
        <v>3385</v>
      </c>
      <c r="J74" s="89"/>
      <c r="K74" s="56">
        <f>K82+K90</f>
        <v>3952</v>
      </c>
      <c r="L74" s="56">
        <f>L82+L90</f>
        <v>4699</v>
      </c>
      <c r="M74" s="57">
        <f>M82+M90</f>
        <v>6154</v>
      </c>
    </row>
    <row r="75" spans="2:13">
      <c r="B75" s="24"/>
      <c r="C75" s="12"/>
      <c r="D75" s="65" t="s">
        <v>17</v>
      </c>
      <c r="E75" s="90"/>
      <c r="F75" s="62">
        <f>F74/F69</f>
        <v>0.29186195142735405</v>
      </c>
      <c r="G75" s="62">
        <f>G74/G69</f>
        <v>0.29113134588998379</v>
      </c>
      <c r="H75" s="62">
        <f>H74/H69</f>
        <v>0.29587383455663557</v>
      </c>
      <c r="I75" s="63">
        <f>I74/I69</f>
        <v>0.27160394768514806</v>
      </c>
      <c r="J75" s="89"/>
      <c r="K75" s="62">
        <f>K74/K69</f>
        <v>0.26804123711340205</v>
      </c>
      <c r="L75" s="62">
        <f>L74/L69</f>
        <v>0.27337250567223226</v>
      </c>
      <c r="M75" s="63">
        <f>M74/M69</f>
        <v>0.27319541862736396</v>
      </c>
    </row>
    <row r="76" spans="2:13">
      <c r="B76" s="24"/>
      <c r="C76" s="125" t="s">
        <v>28</v>
      </c>
      <c r="D76" s="11" t="s">
        <v>29</v>
      </c>
      <c r="E76" s="91"/>
      <c r="F76" s="10"/>
      <c r="G76" s="10"/>
      <c r="H76" s="10"/>
      <c r="I76" s="26"/>
      <c r="J76" s="89"/>
      <c r="K76" s="10"/>
      <c r="L76" s="10"/>
      <c r="M76" s="26"/>
    </row>
    <row r="77" spans="2:13">
      <c r="B77" s="24"/>
      <c r="C77" s="12"/>
      <c r="D77" s="14" t="s">
        <v>11</v>
      </c>
      <c r="E77" s="82"/>
      <c r="F77" s="56">
        <v>6905</v>
      </c>
      <c r="G77" s="56">
        <v>7800</v>
      </c>
      <c r="H77" s="56">
        <v>9912</v>
      </c>
      <c r="I77" s="57">
        <v>12250</v>
      </c>
      <c r="J77" s="89"/>
      <c r="K77" s="56">
        <v>14457</v>
      </c>
      <c r="L77" s="56">
        <v>16779</v>
      </c>
      <c r="M77" s="57">
        <v>22155</v>
      </c>
    </row>
    <row r="78" spans="2:13">
      <c r="B78" s="24"/>
      <c r="C78" s="12"/>
      <c r="D78" s="65" t="s">
        <v>12</v>
      </c>
      <c r="E78" s="83"/>
      <c r="F78" s="62">
        <v>0.32</v>
      </c>
      <c r="G78" s="62">
        <f>G77/F77-1</f>
        <v>0.12961622013034035</v>
      </c>
      <c r="H78" s="62">
        <f>H77/G77-1</f>
        <v>0.27076923076923087</v>
      </c>
      <c r="I78" s="63">
        <f>I77/H77-1</f>
        <v>0.23587570621468923</v>
      </c>
      <c r="J78" s="89"/>
      <c r="K78" s="62">
        <v>0.2</v>
      </c>
      <c r="L78" s="62">
        <f>L77/K77-1</f>
        <v>0.16061423531853092</v>
      </c>
      <c r="M78" s="63">
        <f>M77/L77-1</f>
        <v>0.32040050062578218</v>
      </c>
    </row>
    <row r="79" spans="2:13">
      <c r="B79" s="24"/>
      <c r="C79" s="12"/>
      <c r="D79" s="65" t="s">
        <v>13</v>
      </c>
      <c r="E79" s="83"/>
      <c r="F79" s="62">
        <v>0.39</v>
      </c>
      <c r="G79" s="62">
        <v>0.18</v>
      </c>
      <c r="H79" s="62">
        <v>0.28000000000000003</v>
      </c>
      <c r="I79" s="63">
        <v>0.23</v>
      </c>
      <c r="J79" s="89"/>
      <c r="K79" s="62">
        <v>0.31</v>
      </c>
      <c r="L79" s="62">
        <v>0.21</v>
      </c>
      <c r="M79" s="63">
        <v>0.28000000000000003</v>
      </c>
    </row>
    <row r="80" spans="2:13">
      <c r="B80" s="24"/>
      <c r="C80" s="12"/>
      <c r="D80" s="14" t="s">
        <v>14</v>
      </c>
      <c r="E80" s="82"/>
      <c r="F80" s="56">
        <v>2213</v>
      </c>
      <c r="G80" s="56">
        <v>2599</v>
      </c>
      <c r="H80" s="56">
        <v>3426</v>
      </c>
      <c r="I80" s="57">
        <v>3969</v>
      </c>
      <c r="J80" s="89"/>
      <c r="K80" s="56">
        <v>4324</v>
      </c>
      <c r="L80" s="56">
        <v>5328</v>
      </c>
      <c r="M80" s="57">
        <v>7151</v>
      </c>
    </row>
    <row r="81" spans="2:13">
      <c r="B81" s="24"/>
      <c r="C81" s="12"/>
      <c r="D81" s="65" t="s">
        <v>15</v>
      </c>
      <c r="E81" s="83"/>
      <c r="F81" s="62">
        <f>F80/F77</f>
        <v>0.32049239681390296</v>
      </c>
      <c r="G81" s="62">
        <f>G80/G77</f>
        <v>0.33320512820512821</v>
      </c>
      <c r="H81" s="62">
        <f>H80/H77</f>
        <v>0.34564164648910412</v>
      </c>
      <c r="I81" s="63">
        <f>I80/I77</f>
        <v>0.32400000000000001</v>
      </c>
      <c r="J81" s="89"/>
      <c r="K81" s="62">
        <f>K80/K77</f>
        <v>0.2990938645638791</v>
      </c>
      <c r="L81" s="62">
        <f>L80/L77</f>
        <v>0.31753978187019488</v>
      </c>
      <c r="M81" s="63">
        <f>M80/M77</f>
        <v>0.32277138343489054</v>
      </c>
    </row>
    <row r="82" spans="2:13">
      <c r="B82" s="24"/>
      <c r="C82" s="12"/>
      <c r="D82" s="14" t="s">
        <v>16</v>
      </c>
      <c r="E82" s="82"/>
      <c r="F82" s="56">
        <v>2043</v>
      </c>
      <c r="G82" s="56">
        <v>2264</v>
      </c>
      <c r="H82" s="56">
        <v>2968</v>
      </c>
      <c r="I82" s="57">
        <v>3373</v>
      </c>
      <c r="J82" s="89"/>
      <c r="K82" s="56">
        <v>3929</v>
      </c>
      <c r="L82" s="56">
        <v>4601</v>
      </c>
      <c r="M82" s="57">
        <v>6126</v>
      </c>
    </row>
    <row r="83" spans="2:13">
      <c r="B83" s="24"/>
      <c r="C83" s="12"/>
      <c r="D83" s="65" t="s">
        <v>17</v>
      </c>
      <c r="E83" s="83"/>
      <c r="F83" s="62">
        <f>F82/F77</f>
        <v>0.29587255611875451</v>
      </c>
      <c r="G83" s="62">
        <f>G82/G77</f>
        <v>0.29025641025641025</v>
      </c>
      <c r="H83" s="62">
        <f>H82/H77</f>
        <v>0.29943502824858759</v>
      </c>
      <c r="I83" s="63">
        <f>I82/I77</f>
        <v>0.2753469387755102</v>
      </c>
      <c r="J83" s="89"/>
      <c r="K83" s="62">
        <f>K82/K77</f>
        <v>0.27177146019229437</v>
      </c>
      <c r="L83" s="62">
        <f>L82/L77</f>
        <v>0.2742118123845283</v>
      </c>
      <c r="M83" s="63">
        <f>M82/M77</f>
        <v>0.27650643195666891</v>
      </c>
    </row>
    <row r="84" spans="2:13">
      <c r="B84" s="24"/>
      <c r="C84" s="125" t="s">
        <v>28</v>
      </c>
      <c r="D84" s="11" t="s">
        <v>30</v>
      </c>
      <c r="E84" s="91"/>
      <c r="F84" s="10"/>
      <c r="G84" s="10"/>
      <c r="H84" s="10"/>
      <c r="I84" s="26"/>
      <c r="J84" s="89"/>
      <c r="K84" s="10"/>
      <c r="L84" s="10"/>
      <c r="M84" s="26"/>
    </row>
    <row r="85" spans="2:13">
      <c r="B85" s="24"/>
      <c r="C85" s="12"/>
      <c r="D85" s="14" t="s">
        <v>11</v>
      </c>
      <c r="E85" s="90"/>
      <c r="F85" s="56">
        <v>136</v>
      </c>
      <c r="G85" s="56">
        <v>217</v>
      </c>
      <c r="H85" s="56">
        <v>170</v>
      </c>
      <c r="I85" s="57">
        <v>213</v>
      </c>
      <c r="J85" s="89"/>
      <c r="K85" s="56">
        <v>287</v>
      </c>
      <c r="L85" s="56">
        <v>410</v>
      </c>
      <c r="M85" s="57">
        <v>371</v>
      </c>
    </row>
    <row r="86" spans="2:13">
      <c r="B86" s="24"/>
      <c r="C86" s="12"/>
      <c r="D86" s="65" t="s">
        <v>12</v>
      </c>
      <c r="E86" s="90"/>
      <c r="F86" s="62">
        <v>0.17</v>
      </c>
      <c r="G86" s="62">
        <f>G85/F85-1</f>
        <v>0.59558823529411775</v>
      </c>
      <c r="H86" s="62">
        <f>H85/G85-1</f>
        <v>-0.21658986175115202</v>
      </c>
      <c r="I86" s="63">
        <f>I85/H85-1</f>
        <v>0.25294117647058822</v>
      </c>
      <c r="J86" s="89"/>
      <c r="K86" s="62">
        <v>0.12</v>
      </c>
      <c r="L86" s="62">
        <f>L85/K85-1</f>
        <v>0.4285714285714286</v>
      </c>
      <c r="M86" s="63">
        <f>M85/L85-1</f>
        <v>-9.5121951219512169E-2</v>
      </c>
    </row>
    <row r="87" spans="2:13">
      <c r="B87" s="24"/>
      <c r="C87" s="12"/>
      <c r="D87" s="65" t="s">
        <v>13</v>
      </c>
      <c r="E87" s="92"/>
      <c r="F87" s="62">
        <v>0.3</v>
      </c>
      <c r="G87" s="62">
        <v>0.22</v>
      </c>
      <c r="H87" s="62">
        <v>0.2</v>
      </c>
      <c r="I87" s="63">
        <v>0.28000000000000003</v>
      </c>
      <c r="J87" s="89"/>
      <c r="K87" s="62">
        <v>0.27</v>
      </c>
      <c r="L87" s="62">
        <v>0.26</v>
      </c>
      <c r="M87" s="63">
        <v>0.21</v>
      </c>
    </row>
    <row r="88" spans="2:13">
      <c r="B88" s="24"/>
      <c r="C88" s="12"/>
      <c r="D88" s="14" t="s">
        <v>14</v>
      </c>
      <c r="E88" s="92"/>
      <c r="F88" s="56">
        <v>23</v>
      </c>
      <c r="G88" s="56">
        <v>83</v>
      </c>
      <c r="H88" s="56">
        <v>38</v>
      </c>
      <c r="I88" s="57">
        <v>43</v>
      </c>
      <c r="J88" s="89"/>
      <c r="K88" s="56">
        <v>45</v>
      </c>
      <c r="L88" s="56">
        <v>127</v>
      </c>
      <c r="M88" s="57">
        <v>78</v>
      </c>
    </row>
    <row r="89" spans="2:13">
      <c r="B89" s="24"/>
      <c r="C89" s="12"/>
      <c r="D89" s="65" t="s">
        <v>15</v>
      </c>
      <c r="E89" s="92"/>
      <c r="F89" s="62">
        <f>F88/F85</f>
        <v>0.16911764705882354</v>
      </c>
      <c r="G89" s="62">
        <f>G88/G85</f>
        <v>0.38248847926267282</v>
      </c>
      <c r="H89" s="62">
        <f>H88/H85</f>
        <v>0.22352941176470589</v>
      </c>
      <c r="I89" s="63">
        <f>I88/I85</f>
        <v>0.20187793427230047</v>
      </c>
      <c r="J89" s="89"/>
      <c r="K89" s="62">
        <f>K88/K85</f>
        <v>0.156794425087108</v>
      </c>
      <c r="L89" s="62">
        <f>L88/L85</f>
        <v>0.30975609756097561</v>
      </c>
      <c r="M89" s="63">
        <f>M88/M85</f>
        <v>0.21024258760107817</v>
      </c>
    </row>
    <row r="90" spans="2:13">
      <c r="B90" s="24"/>
      <c r="C90" s="12"/>
      <c r="D90" s="14" t="s">
        <v>16</v>
      </c>
      <c r="E90" s="90"/>
      <c r="F90" s="56">
        <v>12</v>
      </c>
      <c r="G90" s="56">
        <v>70</v>
      </c>
      <c r="H90" s="56">
        <v>15</v>
      </c>
      <c r="I90" s="57">
        <v>12</v>
      </c>
      <c r="J90" s="89"/>
      <c r="K90" s="56">
        <v>23</v>
      </c>
      <c r="L90" s="56">
        <v>98</v>
      </c>
      <c r="M90" s="57">
        <v>28</v>
      </c>
    </row>
    <row r="91" spans="2:13">
      <c r="B91" s="24"/>
      <c r="C91" s="12"/>
      <c r="D91" s="65" t="s">
        <v>17</v>
      </c>
      <c r="E91" s="92"/>
      <c r="F91" s="62">
        <f>F90/F85</f>
        <v>8.8235294117647065E-2</v>
      </c>
      <c r="G91" s="62">
        <f>G90/G85</f>
        <v>0.32258064516129031</v>
      </c>
      <c r="H91" s="62">
        <f>H90/H85</f>
        <v>8.8235294117647065E-2</v>
      </c>
      <c r="I91" s="63">
        <f>I90/I85</f>
        <v>5.6338028169014086E-2</v>
      </c>
      <c r="J91" s="89"/>
      <c r="K91" s="62">
        <f>K90/K85</f>
        <v>8.0139372822299645E-2</v>
      </c>
      <c r="L91" s="62">
        <f>L90/L85</f>
        <v>0.23902439024390243</v>
      </c>
      <c r="M91" s="63">
        <f>M90/M85</f>
        <v>7.5471698113207544E-2</v>
      </c>
    </row>
    <row r="92" spans="2:13" ht="14.45">
      <c r="B92" s="24"/>
      <c r="C92" s="12"/>
      <c r="D92" s="51" t="s">
        <v>31</v>
      </c>
      <c r="E92" s="93"/>
      <c r="F92" s="52"/>
      <c r="G92" s="52"/>
      <c r="H92" s="52"/>
      <c r="I92" s="53"/>
      <c r="J92" s="89"/>
      <c r="K92" s="52"/>
      <c r="L92" s="52"/>
      <c r="M92" s="53"/>
    </row>
    <row r="93" spans="2:13">
      <c r="B93" s="24"/>
      <c r="C93" s="12"/>
      <c r="D93" s="14" t="s">
        <v>11</v>
      </c>
      <c r="E93" s="46"/>
      <c r="F93" s="56">
        <v>0</v>
      </c>
      <c r="G93" s="56">
        <v>0</v>
      </c>
      <c r="H93" s="56">
        <v>0</v>
      </c>
      <c r="I93" s="57">
        <v>0</v>
      </c>
      <c r="J93" s="89"/>
      <c r="K93" s="56">
        <v>0</v>
      </c>
      <c r="L93" s="56">
        <v>0</v>
      </c>
      <c r="M93" s="57">
        <v>0</v>
      </c>
    </row>
    <row r="94" spans="2:13">
      <c r="B94" s="24"/>
      <c r="C94" s="12"/>
      <c r="D94" s="14" t="s">
        <v>14</v>
      </c>
      <c r="E94" s="82"/>
      <c r="F94" s="56">
        <v>-49</v>
      </c>
      <c r="G94" s="56">
        <v>-56</v>
      </c>
      <c r="H94" s="56">
        <v>-36</v>
      </c>
      <c r="I94" s="57">
        <v>-75</v>
      </c>
      <c r="J94" s="89"/>
      <c r="K94" s="56">
        <v>-111</v>
      </c>
      <c r="L94" s="56">
        <v>-134</v>
      </c>
      <c r="M94" s="57">
        <v>-104</v>
      </c>
    </row>
    <row r="95" spans="2:13">
      <c r="B95" s="24"/>
      <c r="C95" s="12"/>
      <c r="D95" s="14" t="s">
        <v>16</v>
      </c>
      <c r="E95" s="82"/>
      <c r="F95" s="56">
        <v>-51</v>
      </c>
      <c r="G95" s="56">
        <v>-64</v>
      </c>
      <c r="H95" s="56">
        <v>-40</v>
      </c>
      <c r="I95" s="57">
        <v>-78</v>
      </c>
      <c r="J95" s="89"/>
      <c r="K95" s="56">
        <v>-121</v>
      </c>
      <c r="L95" s="56">
        <v>-140</v>
      </c>
      <c r="M95" s="57">
        <v>-110</v>
      </c>
    </row>
    <row r="96" spans="2:13">
      <c r="B96" s="24"/>
      <c r="C96" s="12"/>
      <c r="D96" s="11" t="s">
        <v>32</v>
      </c>
      <c r="E96" s="91"/>
      <c r="F96" s="10"/>
      <c r="G96" s="10"/>
      <c r="H96" s="10"/>
      <c r="I96" s="26"/>
      <c r="J96" s="89"/>
      <c r="K96" s="10"/>
      <c r="L96" s="10"/>
      <c r="M96" s="26"/>
    </row>
    <row r="97" spans="2:13">
      <c r="B97" s="24"/>
      <c r="C97" s="12"/>
      <c r="D97" s="14" t="s">
        <v>11</v>
      </c>
      <c r="E97" s="82"/>
      <c r="F97" s="56">
        <f>F69+F5+F93</f>
        <v>8881</v>
      </c>
      <c r="G97" s="56">
        <f>G69+G5+G93</f>
        <v>9925</v>
      </c>
      <c r="H97" s="56">
        <f>H69+H5+H93</f>
        <v>12690</v>
      </c>
      <c r="I97" s="56">
        <f>I69+I5+I93</f>
        <v>16634</v>
      </c>
      <c r="J97" s="89"/>
      <c r="K97" s="56">
        <f>K69+K5+K93</f>
        <v>18340</v>
      </c>
      <c r="L97" s="56">
        <f>L69+L5+L93</f>
        <v>21455</v>
      </c>
      <c r="M97" s="57">
        <f>M69+M5+M93</f>
        <v>28756</v>
      </c>
    </row>
    <row r="98" spans="2:13">
      <c r="B98" s="24"/>
      <c r="C98" s="12"/>
      <c r="D98" s="65" t="s">
        <v>12</v>
      </c>
      <c r="E98" s="83"/>
      <c r="F98" s="62">
        <v>0.3</v>
      </c>
      <c r="G98" s="62">
        <f>G97/F97-1</f>
        <v>0.11755432946740241</v>
      </c>
      <c r="H98" s="62">
        <f>H97/G97-1</f>
        <v>0.27858942065491177</v>
      </c>
      <c r="I98" s="62">
        <f>I97/H97-1</f>
        <v>0.31079590228526399</v>
      </c>
      <c r="J98" s="89"/>
      <c r="K98" s="62">
        <v>0.17</v>
      </c>
      <c r="L98" s="62">
        <f>L97/K97-1</f>
        <v>0.16984732824427473</v>
      </c>
      <c r="M98" s="63">
        <f>M97/L97-1</f>
        <v>0.34029363784665589</v>
      </c>
    </row>
    <row r="99" spans="2:13">
      <c r="B99" s="24"/>
      <c r="C99" s="12"/>
      <c r="D99" s="65" t="s">
        <v>13</v>
      </c>
      <c r="E99" s="83"/>
      <c r="F99" s="62">
        <v>0.36</v>
      </c>
      <c r="G99" s="62">
        <v>0.2</v>
      </c>
      <c r="H99" s="62">
        <v>0.32</v>
      </c>
      <c r="I99" s="63">
        <v>0.28999999999999998</v>
      </c>
      <c r="J99" s="89"/>
      <c r="K99" s="62">
        <v>0.3</v>
      </c>
      <c r="L99" s="62">
        <v>0.23</v>
      </c>
      <c r="M99" s="63">
        <v>0.33</v>
      </c>
    </row>
    <row r="100" spans="2:13">
      <c r="B100" s="24"/>
      <c r="C100" s="12"/>
      <c r="D100" s="14" t="s">
        <v>14</v>
      </c>
      <c r="E100" s="82"/>
      <c r="F100" s="56">
        <f>F72+F8+F94</f>
        <v>2043</v>
      </c>
      <c r="G100" s="56">
        <f>G72+G8+G94</f>
        <v>2327</v>
      </c>
      <c r="H100" s="56">
        <f>H72+H8+H94</f>
        <v>3288</v>
      </c>
      <c r="I100" s="56">
        <f>I72+I8+I94</f>
        <v>3661</v>
      </c>
      <c r="J100" s="89"/>
      <c r="K100" s="56">
        <f>K72+K8+K94</f>
        <v>3850</v>
      </c>
      <c r="L100" s="56">
        <f>L72+L8+L94</f>
        <v>4661</v>
      </c>
      <c r="M100" s="57">
        <f>M72+M8+M94</f>
        <v>6848</v>
      </c>
    </row>
    <row r="101" spans="2:13">
      <c r="B101" s="24"/>
      <c r="C101" s="12"/>
      <c r="D101" s="65" t="s">
        <v>15</v>
      </c>
      <c r="E101" s="83"/>
      <c r="F101" s="62">
        <f>F100/F97</f>
        <v>0.23004166197500281</v>
      </c>
      <c r="G101" s="62">
        <f>G100/G97</f>
        <v>0.23445843828715365</v>
      </c>
      <c r="H101" s="62">
        <f>H100/H97</f>
        <v>0.25910165484633568</v>
      </c>
      <c r="I101" s="62">
        <f>I100/I97</f>
        <v>0.22009137910304197</v>
      </c>
      <c r="J101" s="89"/>
      <c r="K101" s="62">
        <f>K100/K97</f>
        <v>0.20992366412213739</v>
      </c>
      <c r="L101" s="62">
        <f>L100/L97</f>
        <v>0.21724539734327664</v>
      </c>
      <c r="M101" s="63">
        <f>M100/M97</f>
        <v>0.23814160523021283</v>
      </c>
    </row>
    <row r="102" spans="2:13">
      <c r="B102" s="24"/>
      <c r="C102" s="12"/>
      <c r="D102" s="14" t="s">
        <v>16</v>
      </c>
      <c r="E102" s="82"/>
      <c r="F102" s="56">
        <f>F74+F10+F95</f>
        <v>1835</v>
      </c>
      <c r="G102" s="56">
        <f>G74+G10+G95</f>
        <v>1918</v>
      </c>
      <c r="H102" s="56">
        <f>H74+H10+H95</f>
        <v>2729</v>
      </c>
      <c r="I102" s="56">
        <f>I74+I10+I95</f>
        <v>2935</v>
      </c>
      <c r="J102" s="89"/>
      <c r="K102" s="56">
        <f>K74+K10+K95</f>
        <v>3377</v>
      </c>
      <c r="L102" s="56">
        <f>L74+L10+L95</f>
        <v>3777</v>
      </c>
      <c r="M102" s="57">
        <f>M74+M10+M95</f>
        <v>5615</v>
      </c>
    </row>
    <row r="103" spans="2:13">
      <c r="B103" s="24"/>
      <c r="C103" s="12"/>
      <c r="D103" s="65" t="s">
        <v>17</v>
      </c>
      <c r="E103" s="45"/>
      <c r="F103" s="62">
        <f>F102/F97</f>
        <v>0.20662087602747439</v>
      </c>
      <c r="G103" s="62">
        <f>G102/G97</f>
        <v>0.19324937027707809</v>
      </c>
      <c r="H103" s="62">
        <f>H102/H97</f>
        <v>0.21505122143420016</v>
      </c>
      <c r="I103" s="62">
        <f>I102/I97</f>
        <v>0.17644583383431525</v>
      </c>
      <c r="J103" s="89"/>
      <c r="K103" s="62">
        <f>K102/K97</f>
        <v>0.1841330425299891</v>
      </c>
      <c r="L103" s="62">
        <f>L102/L97</f>
        <v>0.17604288044744815</v>
      </c>
      <c r="M103" s="63">
        <f>M102/M97</f>
        <v>0.19526359716233133</v>
      </c>
    </row>
    <row r="104" spans="2:13">
      <c r="B104" s="24"/>
      <c r="C104" s="12"/>
      <c r="D104" s="51" t="s">
        <v>33</v>
      </c>
      <c r="E104" s="93"/>
      <c r="F104" s="52"/>
      <c r="G104" s="52"/>
      <c r="H104" s="52"/>
      <c r="I104" s="53"/>
      <c r="J104" s="89"/>
      <c r="K104" s="52"/>
      <c r="L104" s="52"/>
      <c r="M104" s="53"/>
    </row>
    <row r="105" spans="2:13">
      <c r="B105" s="24"/>
      <c r="C105" s="12"/>
      <c r="D105" s="14" t="s">
        <v>11</v>
      </c>
      <c r="E105" s="46"/>
      <c r="F105" s="56">
        <v>-7670</v>
      </c>
      <c r="G105" s="56">
        <v>-8508</v>
      </c>
      <c r="H105" s="56">
        <v>-10517</v>
      </c>
      <c r="I105" s="57">
        <v>-13569</v>
      </c>
      <c r="J105" s="89"/>
      <c r="K105" s="56">
        <v>-15685</v>
      </c>
      <c r="L105" s="56">
        <v>-18125</v>
      </c>
      <c r="M105" s="57">
        <v>-23640</v>
      </c>
    </row>
    <row r="106" spans="2:13">
      <c r="B106" s="24"/>
      <c r="C106" s="12"/>
      <c r="D106" s="14" t="s">
        <v>14</v>
      </c>
      <c r="E106" s="82"/>
      <c r="F106" s="56">
        <v>-2101</v>
      </c>
      <c r="G106" s="56">
        <v>-2459</v>
      </c>
      <c r="H106" s="56">
        <v>-3277</v>
      </c>
      <c r="I106" s="57">
        <v>-3766</v>
      </c>
      <c r="J106" s="89"/>
      <c r="K106" s="56">
        <v>-4115</v>
      </c>
      <c r="L106" s="56">
        <v>-4985</v>
      </c>
      <c r="M106" s="57">
        <v>-6901</v>
      </c>
    </row>
    <row r="107" spans="2:13">
      <c r="B107" s="24"/>
      <c r="C107" s="12"/>
      <c r="D107" s="14" t="s">
        <v>16</v>
      </c>
      <c r="E107" s="82"/>
      <c r="F107" s="56">
        <v>-1909</v>
      </c>
      <c r="G107" s="56">
        <v>-2094</v>
      </c>
      <c r="H107" s="56">
        <v>-2770</v>
      </c>
      <c r="I107" s="57">
        <v>-3102</v>
      </c>
      <c r="J107" s="89"/>
      <c r="K107" s="56">
        <v>-3683</v>
      </c>
      <c r="L107" s="56">
        <v>-4198</v>
      </c>
      <c r="M107" s="57">
        <v>-5778</v>
      </c>
    </row>
    <row r="108" spans="2:13">
      <c r="B108" s="24"/>
      <c r="C108" s="12"/>
      <c r="D108" s="11" t="s">
        <v>34</v>
      </c>
      <c r="E108" s="91"/>
      <c r="F108" s="10"/>
      <c r="G108" s="10"/>
      <c r="H108" s="10"/>
      <c r="I108" s="26"/>
      <c r="J108" s="89"/>
      <c r="K108" s="10"/>
      <c r="L108" s="10"/>
      <c r="M108" s="26"/>
    </row>
    <row r="109" spans="2:13">
      <c r="B109" s="24"/>
      <c r="C109" s="12"/>
      <c r="D109" s="14" t="s">
        <v>11</v>
      </c>
      <c r="E109" s="82"/>
      <c r="F109" s="56">
        <f>F97+F105</f>
        <v>1211</v>
      </c>
      <c r="G109" s="56">
        <f>G97+G105</f>
        <v>1417</v>
      </c>
      <c r="H109" s="56">
        <f>H97+H105</f>
        <v>2173</v>
      </c>
      <c r="I109" s="84">
        <f>I97+I105</f>
        <v>3065</v>
      </c>
      <c r="J109" s="86"/>
      <c r="K109" s="56">
        <f>K97+K105</f>
        <v>2655</v>
      </c>
      <c r="L109" s="56">
        <f>L97+L105</f>
        <v>3330</v>
      </c>
      <c r="M109" s="84">
        <f>M97+M105</f>
        <v>5116</v>
      </c>
    </row>
    <row r="110" spans="2:13">
      <c r="B110" s="24"/>
      <c r="C110" s="12"/>
      <c r="D110" s="14" t="s">
        <v>14</v>
      </c>
      <c r="E110" s="82"/>
      <c r="F110" s="56">
        <f>F100+F106</f>
        <v>-58</v>
      </c>
      <c r="G110" s="56">
        <f>G100+G106</f>
        <v>-132</v>
      </c>
      <c r="H110" s="56">
        <f>H100+H106</f>
        <v>11</v>
      </c>
      <c r="I110" s="84">
        <f>I100+I106</f>
        <v>-105</v>
      </c>
      <c r="J110" s="86"/>
      <c r="K110" s="56">
        <f>K100+K106</f>
        <v>-265</v>
      </c>
      <c r="L110" s="56">
        <f>L100+L106</f>
        <v>-324</v>
      </c>
      <c r="M110" s="84">
        <f>M100+M106</f>
        <v>-53</v>
      </c>
    </row>
    <row r="111" spans="2:13" ht="14.1" thickBot="1">
      <c r="B111" s="24"/>
      <c r="C111" s="12"/>
      <c r="D111" s="14" t="s">
        <v>16</v>
      </c>
      <c r="E111" s="82"/>
      <c r="F111" s="58">
        <f>F102+F107</f>
        <v>-74</v>
      </c>
      <c r="G111" s="58">
        <f>G102+G107</f>
        <v>-176</v>
      </c>
      <c r="H111" s="58">
        <f>H102+H107</f>
        <v>-41</v>
      </c>
      <c r="I111" s="100">
        <f>I102+I107</f>
        <v>-167</v>
      </c>
      <c r="J111" s="101"/>
      <c r="K111" s="58">
        <f>K102+K107</f>
        <v>-306</v>
      </c>
      <c r="L111" s="58">
        <f>L102+L107</f>
        <v>-421</v>
      </c>
      <c r="M111" s="100">
        <f>M102+M107</f>
        <v>-163</v>
      </c>
    </row>
    <row r="112" spans="2:13">
      <c r="B112" s="24"/>
      <c r="C112" s="15"/>
      <c r="D112" s="12"/>
      <c r="E112" s="12"/>
      <c r="F112" s="12"/>
      <c r="G112" s="12"/>
      <c r="H112" s="12"/>
      <c r="I112" s="12"/>
      <c r="J112" s="12"/>
      <c r="K112" s="12"/>
      <c r="L112" s="12"/>
      <c r="M112" s="27"/>
    </row>
    <row r="113" spans="2:13">
      <c r="B113" s="24"/>
      <c r="C113" s="15"/>
      <c r="D113" s="16" t="s">
        <v>35</v>
      </c>
      <c r="E113" s="16"/>
      <c r="F113" s="12"/>
      <c r="G113" s="12"/>
      <c r="H113" s="12"/>
      <c r="I113" s="12"/>
      <c r="J113" s="12"/>
      <c r="K113" s="12"/>
      <c r="L113" s="12"/>
      <c r="M113" s="27"/>
    </row>
    <row r="114" spans="2:13">
      <c r="B114" s="24"/>
      <c r="C114" s="15"/>
      <c r="D114" s="17" t="s">
        <v>36</v>
      </c>
      <c r="E114" s="16" t="s">
        <v>37</v>
      </c>
      <c r="F114" s="12"/>
      <c r="G114" s="12"/>
      <c r="H114" s="12"/>
      <c r="I114" s="12"/>
      <c r="J114" s="12"/>
      <c r="K114" s="12"/>
      <c r="L114" s="12"/>
      <c r="M114" s="27"/>
    </row>
    <row r="115" spans="2:13">
      <c r="B115" s="24"/>
      <c r="C115" s="15"/>
      <c r="D115" s="17" t="s">
        <v>38</v>
      </c>
      <c r="E115" s="16" t="s">
        <v>39</v>
      </c>
      <c r="F115" s="12"/>
      <c r="G115" s="12"/>
      <c r="H115" s="12"/>
      <c r="I115" s="12"/>
      <c r="J115" s="12"/>
      <c r="K115" s="12"/>
      <c r="L115" s="12"/>
      <c r="M115" s="27"/>
    </row>
    <row r="116" spans="2:13">
      <c r="B116" s="24"/>
      <c r="C116" s="15"/>
      <c r="D116" s="17"/>
      <c r="E116" s="16" t="s">
        <v>40</v>
      </c>
      <c r="F116" s="12"/>
      <c r="G116" s="12"/>
      <c r="H116" s="12"/>
      <c r="I116" s="12"/>
      <c r="J116" s="12"/>
      <c r="K116" s="12"/>
      <c r="L116" s="12"/>
      <c r="M116" s="27"/>
    </row>
    <row r="117" spans="2:13">
      <c r="B117" s="24"/>
      <c r="C117" s="15"/>
      <c r="D117" s="17" t="s">
        <v>41</v>
      </c>
      <c r="E117" s="16" t="s">
        <v>42</v>
      </c>
      <c r="F117" s="12"/>
      <c r="G117" s="12"/>
      <c r="H117" s="12"/>
      <c r="I117" s="12"/>
      <c r="J117" s="12"/>
      <c r="K117" s="12"/>
      <c r="L117" s="12"/>
      <c r="M117" s="27"/>
    </row>
    <row r="118" spans="2:13" ht="14.1" thickBot="1">
      <c r="B118" s="31"/>
      <c r="C118" s="32"/>
      <c r="D118" s="33" t="s">
        <v>43</v>
      </c>
      <c r="E118" s="34" t="s">
        <v>44</v>
      </c>
      <c r="F118" s="35"/>
      <c r="G118" s="35"/>
      <c r="H118" s="35"/>
      <c r="I118" s="35"/>
      <c r="J118" s="35"/>
      <c r="K118" s="35"/>
      <c r="L118" s="35"/>
      <c r="M118" s="36"/>
    </row>
    <row r="119" spans="2:13" ht="6" customHeight="1"/>
  </sheetData>
  <pageMargins left="0.7" right="0.7" top="0.75" bottom="0.75" header="0.3" footer="0.3"/>
  <pageSetup scale="51" orientation="portrait" r:id="rId1"/>
  <ignoredErrors>
    <ignoredError sqref="I9:M9 F73:H73 K73:M73 F9:H9" formula="1"/>
    <ignoredError sqref="D114:D115 D117:D1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351A-CB43-45AB-8ED4-350F68CF4FB8}">
  <sheetPr>
    <pageSetUpPr fitToPage="1"/>
  </sheetPr>
  <dimension ref="B1:N79"/>
  <sheetViews>
    <sheetView showGridLines="0" zoomScaleNormal="100" zoomScaleSheetLayoutView="100" workbookViewId="0">
      <pane xSplit="5" ySplit="3" topLeftCell="F4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9.140625" defaultRowHeight="13.5"/>
  <cols>
    <col min="1" max="1" width="1.7109375" style="2" customWidth="1"/>
    <col min="2" max="2" width="4.7109375" style="2" customWidth="1"/>
    <col min="3" max="3" width="33.85546875" style="8" bestFit="1" customWidth="1"/>
    <col min="4" max="4" width="2.85546875" style="8" customWidth="1"/>
    <col min="5" max="5" width="44.42578125" style="2" customWidth="1"/>
    <col min="6" max="9" width="12.140625" style="2" customWidth="1"/>
    <col min="10" max="10" width="2.42578125" style="2" customWidth="1"/>
    <col min="11" max="13" width="12.140625" style="2" customWidth="1"/>
    <col min="14" max="14" width="1.28515625" style="12" customWidth="1"/>
    <col min="15" max="16384" width="9.140625" style="2"/>
  </cols>
  <sheetData>
    <row r="1" spans="2:14" ht="7.5" customHeight="1" thickBot="1"/>
    <row r="2" spans="2:14">
      <c r="B2" s="20" t="s">
        <v>18</v>
      </c>
      <c r="C2" s="21"/>
      <c r="D2" s="21"/>
      <c r="E2" s="22"/>
      <c r="F2" s="20"/>
      <c r="G2" s="22"/>
      <c r="H2" s="22"/>
      <c r="I2" s="23"/>
      <c r="J2" s="102"/>
      <c r="K2" s="20"/>
      <c r="L2" s="22"/>
      <c r="M2" s="23"/>
    </row>
    <row r="3" spans="2:14" ht="14.45">
      <c r="B3" s="24"/>
      <c r="C3" s="9" t="s">
        <v>1</v>
      </c>
      <c r="D3" s="12" t="s">
        <v>2</v>
      </c>
      <c r="E3" s="14"/>
      <c r="F3" s="130" t="s">
        <v>3</v>
      </c>
      <c r="G3" s="127" t="s">
        <v>4</v>
      </c>
      <c r="H3" s="127" t="s">
        <v>45</v>
      </c>
      <c r="I3" s="128" t="s">
        <v>6</v>
      </c>
      <c r="J3" s="131"/>
      <c r="K3" s="130" t="s">
        <v>7</v>
      </c>
      <c r="L3" s="127" t="s">
        <v>8</v>
      </c>
      <c r="M3" s="128" t="s">
        <v>9</v>
      </c>
    </row>
    <row r="4" spans="2:14">
      <c r="B4" s="24"/>
      <c r="C4" s="2"/>
      <c r="D4" s="11" t="s">
        <v>46</v>
      </c>
      <c r="E4" s="11"/>
      <c r="F4" s="47"/>
      <c r="G4" s="10"/>
      <c r="H4" s="10"/>
      <c r="I4" s="26"/>
      <c r="J4" s="13"/>
      <c r="K4" s="47"/>
      <c r="L4" s="10"/>
      <c r="M4" s="26"/>
    </row>
    <row r="5" spans="2:14">
      <c r="B5" s="24"/>
      <c r="C5" s="2"/>
      <c r="D5" s="14" t="s">
        <v>11</v>
      </c>
      <c r="E5" s="14"/>
      <c r="F5" s="72">
        <v>396</v>
      </c>
      <c r="G5" s="73">
        <v>587</v>
      </c>
      <c r="H5" s="73">
        <v>628</v>
      </c>
      <c r="I5" s="60">
        <v>1301</v>
      </c>
      <c r="J5" s="54"/>
      <c r="K5" s="72">
        <v>857</v>
      </c>
      <c r="L5" s="73">
        <v>1281</v>
      </c>
      <c r="M5" s="60">
        <v>1599</v>
      </c>
      <c r="N5" s="2"/>
    </row>
    <row r="6" spans="2:14">
      <c r="B6" s="24"/>
      <c r="C6" s="2"/>
      <c r="D6" s="65" t="s">
        <v>12</v>
      </c>
      <c r="E6" s="14"/>
      <c r="F6" s="66">
        <v>0.4</v>
      </c>
      <c r="G6" s="67">
        <f>G5/F5-1</f>
        <v>0.48232323232323226</v>
      </c>
      <c r="H6" s="67">
        <f>H5/G5-1</f>
        <v>6.9846678023850028E-2</v>
      </c>
      <c r="I6" s="68">
        <f>I5/H5-1</f>
        <v>1.0716560509554141</v>
      </c>
      <c r="J6" s="54"/>
      <c r="K6" s="66">
        <v>0.39579999999999999</v>
      </c>
      <c r="L6" s="67">
        <f>L5/K5-1</f>
        <v>0.49474912485414246</v>
      </c>
      <c r="M6" s="68">
        <f>M5/L5-1</f>
        <v>0.24824355971896961</v>
      </c>
      <c r="N6" s="2"/>
    </row>
    <row r="7" spans="2:14">
      <c r="B7" s="24"/>
      <c r="C7" s="2"/>
      <c r="D7" s="65" t="s">
        <v>13</v>
      </c>
      <c r="E7" s="14"/>
      <c r="F7" s="66">
        <v>0.38</v>
      </c>
      <c r="G7" s="67">
        <v>0.38</v>
      </c>
      <c r="H7" s="67">
        <v>-0.03</v>
      </c>
      <c r="I7" s="68">
        <v>1.01</v>
      </c>
      <c r="J7" s="54"/>
      <c r="K7" s="66">
        <v>0.37</v>
      </c>
      <c r="L7" s="67">
        <v>0.37</v>
      </c>
      <c r="M7" s="68">
        <v>0.18</v>
      </c>
      <c r="N7" s="2"/>
    </row>
    <row r="8" spans="2:14">
      <c r="B8" s="24"/>
      <c r="C8" s="2"/>
      <c r="D8" s="14" t="s">
        <v>16</v>
      </c>
      <c r="E8" s="14"/>
      <c r="F8" s="72">
        <v>42</v>
      </c>
      <c r="G8" s="73">
        <v>37</v>
      </c>
      <c r="H8" s="73">
        <v>29</v>
      </c>
      <c r="I8" s="60">
        <v>108</v>
      </c>
      <c r="J8" s="54"/>
      <c r="K8" s="72">
        <v>-6</v>
      </c>
      <c r="L8" s="73">
        <v>34</v>
      </c>
      <c r="M8" s="60">
        <v>9</v>
      </c>
    </row>
    <row r="9" spans="2:14">
      <c r="B9" s="24"/>
      <c r="C9" s="2"/>
      <c r="D9" s="65" t="s">
        <v>17</v>
      </c>
      <c r="E9" s="14"/>
      <c r="F9" s="66">
        <f>F8/F5</f>
        <v>0.10606060606060606</v>
      </c>
      <c r="G9" s="67">
        <f t="shared" ref="G9:I9" si="0">G8/G5</f>
        <v>6.3032367972742753E-2</v>
      </c>
      <c r="H9" s="67">
        <f t="shared" si="0"/>
        <v>4.6178343949044583E-2</v>
      </c>
      <c r="I9" s="68">
        <f t="shared" si="0"/>
        <v>8.3013066871637203E-2</v>
      </c>
      <c r="J9" s="54"/>
      <c r="K9" s="66">
        <f>K8/K5</f>
        <v>-7.0011668611435242E-3</v>
      </c>
      <c r="L9" s="67">
        <f>L8/L5</f>
        <v>2.6541764246682281E-2</v>
      </c>
      <c r="M9" s="68">
        <f t="shared" ref="M9" si="1">M8/M5</f>
        <v>5.6285178236397749E-3</v>
      </c>
      <c r="N9" s="2"/>
    </row>
    <row r="10" spans="2:14">
      <c r="B10" s="24"/>
      <c r="C10" s="2"/>
      <c r="D10" s="11" t="s">
        <v>18</v>
      </c>
      <c r="E10" s="11"/>
      <c r="F10" s="47"/>
      <c r="G10" s="10"/>
      <c r="H10" s="10"/>
      <c r="I10" s="26"/>
      <c r="J10" s="13"/>
      <c r="K10" s="47"/>
      <c r="L10" s="10"/>
      <c r="M10" s="26"/>
    </row>
    <row r="11" spans="2:14" ht="14.45">
      <c r="B11" s="24"/>
      <c r="C11" s="2"/>
      <c r="D11" s="14" t="s">
        <v>47</v>
      </c>
      <c r="E11" s="14"/>
      <c r="F11" s="55">
        <v>306.39999999999998</v>
      </c>
      <c r="G11" s="56">
        <v>299.5</v>
      </c>
      <c r="H11" s="56">
        <v>317.7</v>
      </c>
      <c r="I11" s="57">
        <v>317</v>
      </c>
      <c r="J11" s="54"/>
      <c r="K11" s="55">
        <v>320.89999999999998</v>
      </c>
      <c r="L11" s="56">
        <v>300.39999999999998</v>
      </c>
      <c r="M11" s="57">
        <v>322.2</v>
      </c>
      <c r="N11" s="2"/>
    </row>
    <row r="12" spans="2:14">
      <c r="B12" s="24"/>
      <c r="C12" s="2"/>
      <c r="D12" s="65" t="s">
        <v>48</v>
      </c>
      <c r="E12" s="14"/>
      <c r="F12" s="66">
        <v>-9.1000000000000004E-3</v>
      </c>
      <c r="G12" s="67">
        <f>G11/F11-1</f>
        <v>-2.2519582245430714E-2</v>
      </c>
      <c r="H12" s="67">
        <f>H11/G11-1</f>
        <v>6.0767946577629406E-2</v>
      </c>
      <c r="I12" s="68">
        <f>I11/H11-1</f>
        <v>-2.2033364809568301E-3</v>
      </c>
      <c r="J12" s="54"/>
      <c r="K12" s="66">
        <v>-7.1999999999999998E-3</v>
      </c>
      <c r="L12" s="67">
        <f>L11/K11-1</f>
        <v>-6.3882829541913377E-2</v>
      </c>
      <c r="M12" s="68">
        <f>M11/L11-1</f>
        <v>7.2569906790945549E-2</v>
      </c>
      <c r="N12" s="2"/>
    </row>
    <row r="13" spans="2:14" ht="14.45">
      <c r="B13" s="24"/>
      <c r="C13" s="2"/>
      <c r="D13" s="14" t="s">
        <v>49</v>
      </c>
      <c r="E13" s="14"/>
      <c r="F13" s="135">
        <v>2.92</v>
      </c>
      <c r="G13" s="136">
        <v>3.76</v>
      </c>
      <c r="H13" s="136">
        <v>3.94</v>
      </c>
      <c r="I13" s="133">
        <v>4.2</v>
      </c>
      <c r="J13" s="137"/>
      <c r="K13" s="135">
        <v>2.8291175833333337</v>
      </c>
      <c r="L13" s="136">
        <v>3.78</v>
      </c>
      <c r="M13" s="133">
        <v>4.13</v>
      </c>
    </row>
    <row r="14" spans="2:14">
      <c r="B14" s="24"/>
      <c r="C14" s="2"/>
      <c r="D14" s="65" t="s">
        <v>48</v>
      </c>
      <c r="E14" s="14"/>
      <c r="F14" s="66">
        <v>0.29370000000000002</v>
      </c>
      <c r="G14" s="67">
        <f>G13/F13-1</f>
        <v>0.28767123287671237</v>
      </c>
      <c r="H14" s="67">
        <f>H13/G13-1</f>
        <v>4.7872340425531901E-2</v>
      </c>
      <c r="I14" s="68">
        <f>I13/H13-1</f>
        <v>6.5989847715736127E-2</v>
      </c>
      <c r="J14" s="54"/>
      <c r="K14" s="74">
        <v>0.13159999999999999</v>
      </c>
      <c r="L14" s="75">
        <f>L13/K13-1</f>
        <v>0.3361056543808667</v>
      </c>
      <c r="M14" s="68">
        <f>M13/L13-1</f>
        <v>9.259259259259256E-2</v>
      </c>
    </row>
    <row r="15" spans="2:14" ht="14.45">
      <c r="B15" s="24"/>
      <c r="C15" s="2"/>
      <c r="D15" s="14" t="s">
        <v>50</v>
      </c>
      <c r="E15" s="14"/>
      <c r="F15" s="72">
        <f>F5-F27</f>
        <v>364</v>
      </c>
      <c r="G15" s="73">
        <f>G5-G27</f>
        <v>450</v>
      </c>
      <c r="H15" s="73">
        <f>H5-H27</f>
        <v>429</v>
      </c>
      <c r="I15" s="60">
        <f>I5-I27</f>
        <v>696</v>
      </c>
      <c r="J15" s="54"/>
      <c r="K15" s="72">
        <f>K5-K27</f>
        <v>742</v>
      </c>
      <c r="L15" s="73">
        <f>L5-L27</f>
        <v>919</v>
      </c>
      <c r="M15" s="60">
        <f>M5-M27</f>
        <v>982</v>
      </c>
    </row>
    <row r="16" spans="2:14">
      <c r="B16" s="24"/>
      <c r="C16" s="2"/>
      <c r="D16" s="65" t="s">
        <v>12</v>
      </c>
      <c r="E16" s="14"/>
      <c r="F16" s="66" t="s">
        <v>22</v>
      </c>
      <c r="G16" s="67">
        <f>G15/F15-1</f>
        <v>0.23626373626373631</v>
      </c>
      <c r="H16" s="67">
        <f>H15/G15-1</f>
        <v>-4.6666666666666634E-2</v>
      </c>
      <c r="I16" s="68">
        <f>I15/H15-1</f>
        <v>0.62237762237762229</v>
      </c>
      <c r="J16" s="54"/>
      <c r="K16" s="61">
        <v>0.23799999999999999</v>
      </c>
      <c r="L16" s="62">
        <f>L15/K15-1</f>
        <v>0.23854447439353099</v>
      </c>
      <c r="M16" s="68">
        <f>M15/L15-1</f>
        <v>6.8552774755168633E-2</v>
      </c>
    </row>
    <row r="17" spans="2:13">
      <c r="B17" s="24"/>
      <c r="C17" s="2"/>
      <c r="D17" s="65" t="s">
        <v>13</v>
      </c>
      <c r="E17" s="14"/>
      <c r="F17" s="66" t="s">
        <v>22</v>
      </c>
      <c r="G17" s="67" t="s">
        <v>22</v>
      </c>
      <c r="H17" s="67">
        <v>0.06</v>
      </c>
      <c r="I17" s="68">
        <v>0.48</v>
      </c>
      <c r="J17" s="54"/>
      <c r="K17" s="66" t="s">
        <v>22</v>
      </c>
      <c r="L17" s="67" t="s">
        <v>22</v>
      </c>
      <c r="M17" s="68">
        <v>0.13800000000000001</v>
      </c>
    </row>
    <row r="18" spans="2:13" ht="14.45">
      <c r="B18" s="24"/>
      <c r="C18" s="2"/>
      <c r="D18" s="14" t="s">
        <v>51</v>
      </c>
      <c r="E18" s="14"/>
      <c r="F18" s="55">
        <f>F8-F30</f>
        <v>72</v>
      </c>
      <c r="G18" s="56">
        <f>G8-G30</f>
        <v>89</v>
      </c>
      <c r="H18" s="56">
        <f>H8-H30</f>
        <v>79</v>
      </c>
      <c r="I18" s="57">
        <f>I8-I30</f>
        <v>165</v>
      </c>
      <c r="J18" s="54"/>
      <c r="K18" s="55">
        <f>K8-K30</f>
        <v>53</v>
      </c>
      <c r="L18" s="56">
        <f>L8-L30</f>
        <v>158</v>
      </c>
      <c r="M18" s="57">
        <f>M8-M30</f>
        <v>118</v>
      </c>
    </row>
    <row r="19" spans="2:13">
      <c r="B19" s="24"/>
      <c r="C19" s="2"/>
      <c r="D19" s="65" t="s">
        <v>17</v>
      </c>
      <c r="E19" s="14"/>
      <c r="F19" s="66">
        <f>F18/F15</f>
        <v>0.19780219780219779</v>
      </c>
      <c r="G19" s="67">
        <f>G18/G15</f>
        <v>0.19777777777777777</v>
      </c>
      <c r="H19" s="67">
        <f>H18/H15</f>
        <v>0.18414918414918416</v>
      </c>
      <c r="I19" s="63">
        <f>I18/I15</f>
        <v>0.23706896551724138</v>
      </c>
      <c r="J19" s="54"/>
      <c r="K19" s="61">
        <f>K18/K15</f>
        <v>7.1428571428571425E-2</v>
      </c>
      <c r="L19" s="62">
        <f>L18/L15</f>
        <v>0.17192600652883569</v>
      </c>
      <c r="M19" s="63">
        <f>M18/M15</f>
        <v>0.12016293279022404</v>
      </c>
    </row>
    <row r="20" spans="2:13">
      <c r="B20" s="24"/>
      <c r="C20" s="2"/>
      <c r="D20" s="11" t="s">
        <v>52</v>
      </c>
      <c r="E20" s="11"/>
      <c r="F20" s="47"/>
      <c r="G20" s="10"/>
      <c r="H20" s="10"/>
      <c r="I20" s="26"/>
      <c r="J20" s="13"/>
      <c r="K20" s="47"/>
      <c r="L20" s="10"/>
      <c r="M20" s="26"/>
    </row>
    <row r="21" spans="2:13" ht="14.45">
      <c r="B21" s="24"/>
      <c r="C21" s="2"/>
      <c r="D21" s="14" t="s">
        <v>53</v>
      </c>
      <c r="E21" s="14"/>
      <c r="F21" s="72" t="s">
        <v>22</v>
      </c>
      <c r="G21" s="73">
        <v>51.38</v>
      </c>
      <c r="H21" s="73">
        <v>36.985999999999997</v>
      </c>
      <c r="I21" s="95">
        <v>69.225999999999999</v>
      </c>
      <c r="J21" s="54"/>
      <c r="K21" s="72">
        <f>42.53</f>
        <v>42.53</v>
      </c>
      <c r="L21" s="73">
        <f>111.569</f>
        <v>111.569</v>
      </c>
      <c r="M21" s="60">
        <v>100.39</v>
      </c>
    </row>
    <row r="22" spans="2:13">
      <c r="B22" s="24"/>
      <c r="C22" s="2"/>
      <c r="D22" s="65" t="s">
        <v>48</v>
      </c>
      <c r="E22" s="14"/>
      <c r="F22" s="48" t="s">
        <v>22</v>
      </c>
      <c r="G22" s="49" t="s">
        <v>22</v>
      </c>
      <c r="H22" s="49">
        <f>H21/G21-1</f>
        <v>-0.2801479174776178</v>
      </c>
      <c r="I22" s="68">
        <f>I21/H21-1</f>
        <v>0.87168117666143963</v>
      </c>
      <c r="J22" s="54"/>
      <c r="K22" s="48" t="s">
        <v>22</v>
      </c>
      <c r="L22" s="49">
        <f>L21/K21-1</f>
        <v>1.6233011991535387</v>
      </c>
      <c r="M22" s="68">
        <f>M21/L21-1</f>
        <v>-0.10019808369708438</v>
      </c>
    </row>
    <row r="23" spans="2:13" ht="14.45">
      <c r="B23" s="24"/>
      <c r="C23" s="2"/>
      <c r="D23" s="14" t="s">
        <v>54</v>
      </c>
      <c r="E23" s="14"/>
      <c r="F23" s="72" t="s">
        <v>22</v>
      </c>
      <c r="G23" s="73" t="s">
        <v>22</v>
      </c>
      <c r="H23" s="73">
        <v>445</v>
      </c>
      <c r="I23" s="57">
        <v>482</v>
      </c>
      <c r="J23" s="54"/>
      <c r="K23" s="55">
        <v>292</v>
      </c>
      <c r="L23" s="73">
        <v>518</v>
      </c>
      <c r="M23" s="57">
        <v>535</v>
      </c>
    </row>
    <row r="24" spans="2:13">
      <c r="B24" s="24"/>
      <c r="C24" s="2"/>
      <c r="D24" s="65" t="s">
        <v>48</v>
      </c>
      <c r="E24" s="14"/>
      <c r="F24" s="48" t="s">
        <v>22</v>
      </c>
      <c r="G24" s="49" t="s">
        <v>22</v>
      </c>
      <c r="H24" s="49" t="s">
        <v>22</v>
      </c>
      <c r="I24" s="68">
        <f>I23/H23-1</f>
        <v>8.3146067415730274E-2</v>
      </c>
      <c r="J24" s="54"/>
      <c r="K24" s="48" t="s">
        <v>22</v>
      </c>
      <c r="L24" s="49">
        <f>L23/K23-1</f>
        <v>0.77397260273972601</v>
      </c>
      <c r="M24" s="68">
        <f>M23/L23-1</f>
        <v>3.2818532818532864E-2</v>
      </c>
    </row>
    <row r="25" spans="2:13">
      <c r="B25" s="24"/>
      <c r="C25" s="2"/>
      <c r="D25" s="14" t="s">
        <v>55</v>
      </c>
      <c r="E25" s="14"/>
      <c r="F25" s="72" t="s">
        <v>22</v>
      </c>
      <c r="G25" s="132">
        <v>5.9</v>
      </c>
      <c r="H25" s="132">
        <v>5.9880000000000004</v>
      </c>
      <c r="I25" s="138">
        <v>9.0169999999999995</v>
      </c>
      <c r="J25" s="54"/>
      <c r="K25" s="72" t="s">
        <v>22</v>
      </c>
      <c r="L25" s="132">
        <v>5.8</v>
      </c>
      <c r="M25" s="133">
        <v>6.7</v>
      </c>
    </row>
    <row r="26" spans="2:13">
      <c r="B26" s="24"/>
      <c r="C26" s="2"/>
      <c r="D26" s="65" t="s">
        <v>48</v>
      </c>
      <c r="E26" s="14"/>
      <c r="F26" s="48" t="s">
        <v>22</v>
      </c>
      <c r="G26" s="49" t="s">
        <v>22</v>
      </c>
      <c r="H26" s="49">
        <f>H25/G25-1</f>
        <v>1.4915254237288122E-2</v>
      </c>
      <c r="I26" s="68">
        <f>I25/H25-1</f>
        <v>0.50584502338009329</v>
      </c>
      <c r="J26" s="54"/>
      <c r="K26" s="48" t="s">
        <v>22</v>
      </c>
      <c r="L26" s="49" t="s">
        <v>22</v>
      </c>
      <c r="M26" s="68">
        <f>M25/L25-1</f>
        <v>0.15517241379310343</v>
      </c>
    </row>
    <row r="27" spans="2:13" ht="14.45">
      <c r="B27" s="24"/>
      <c r="C27" s="2"/>
      <c r="D27" s="14" t="s">
        <v>50</v>
      </c>
      <c r="E27" s="14"/>
      <c r="F27" s="72">
        <v>32</v>
      </c>
      <c r="G27" s="56">
        <v>137</v>
      </c>
      <c r="H27" s="56">
        <v>199</v>
      </c>
      <c r="I27" s="57">
        <v>605</v>
      </c>
      <c r="J27" s="54"/>
      <c r="K27" s="72">
        <v>115</v>
      </c>
      <c r="L27" s="56">
        <v>362</v>
      </c>
      <c r="M27" s="57">
        <v>617</v>
      </c>
    </row>
    <row r="28" spans="2:13">
      <c r="B28" s="24"/>
      <c r="C28" s="2"/>
      <c r="D28" s="65" t="s">
        <v>12</v>
      </c>
      <c r="E28" s="14"/>
      <c r="F28" s="66" t="s">
        <v>22</v>
      </c>
      <c r="G28" s="67">
        <f>G27/F27-1</f>
        <v>3.28125</v>
      </c>
      <c r="H28" s="67">
        <f>H27/G27-1</f>
        <v>0.45255474452554734</v>
      </c>
      <c r="I28" s="68">
        <f>I27/H27-1</f>
        <v>2.0402010050251258</v>
      </c>
      <c r="J28" s="54"/>
      <c r="K28" s="66" t="s">
        <v>22</v>
      </c>
      <c r="L28" s="67">
        <f>L27/K27-1</f>
        <v>2.1478260869565218</v>
      </c>
      <c r="M28" s="68">
        <f>M27/L27-1</f>
        <v>0.70441988950276246</v>
      </c>
    </row>
    <row r="29" spans="2:13">
      <c r="B29" s="24"/>
      <c r="C29" s="2"/>
      <c r="D29" s="65" t="s">
        <v>13</v>
      </c>
      <c r="E29" s="14"/>
      <c r="F29" s="66" t="s">
        <v>22</v>
      </c>
      <c r="G29" s="67">
        <v>2.09</v>
      </c>
      <c r="H29" s="67">
        <v>-0.3</v>
      </c>
      <c r="I29" s="68">
        <v>2.13</v>
      </c>
      <c r="J29" s="54"/>
      <c r="K29" s="66" t="s">
        <v>22</v>
      </c>
      <c r="L29" s="67">
        <v>1.35</v>
      </c>
      <c r="M29" s="68">
        <v>0.25</v>
      </c>
    </row>
    <row r="30" spans="2:13" ht="14.45">
      <c r="B30" s="24"/>
      <c r="C30" s="2"/>
      <c r="D30" s="14" t="s">
        <v>51</v>
      </c>
      <c r="E30" s="14"/>
      <c r="F30" s="72">
        <v>-30</v>
      </c>
      <c r="G30" s="56">
        <v>-52</v>
      </c>
      <c r="H30" s="56">
        <v>-50</v>
      </c>
      <c r="I30" s="57">
        <v>-57</v>
      </c>
      <c r="J30" s="54"/>
      <c r="K30" s="72">
        <v>-59</v>
      </c>
      <c r="L30" s="56">
        <v>-124</v>
      </c>
      <c r="M30" s="57">
        <v>-109</v>
      </c>
    </row>
    <row r="31" spans="2:13">
      <c r="B31" s="24"/>
      <c r="C31" s="2"/>
      <c r="D31" s="65" t="s">
        <v>17</v>
      </c>
      <c r="E31" s="14"/>
      <c r="F31" s="66" t="s">
        <v>22</v>
      </c>
      <c r="G31" s="67">
        <f>G30/G27</f>
        <v>-0.37956204379562042</v>
      </c>
      <c r="H31" s="67">
        <f>H30/H27</f>
        <v>-0.25125628140703515</v>
      </c>
      <c r="I31" s="68">
        <f>I30/I27</f>
        <v>-9.4214876033057851E-2</v>
      </c>
      <c r="J31" s="54"/>
      <c r="K31" s="66" t="s">
        <v>22</v>
      </c>
      <c r="L31" s="67">
        <f>L30/L27</f>
        <v>-0.34254143646408841</v>
      </c>
      <c r="M31" s="68">
        <f>M30/M27</f>
        <v>-0.1766612641815235</v>
      </c>
    </row>
    <row r="32" spans="2:13">
      <c r="B32" s="24"/>
      <c r="C32" s="2"/>
      <c r="D32" s="65"/>
      <c r="E32" s="14"/>
      <c r="F32" s="66"/>
      <c r="G32" s="67"/>
      <c r="H32" s="67"/>
      <c r="I32" s="68"/>
      <c r="J32" s="54"/>
      <c r="K32" s="66"/>
      <c r="L32" s="67"/>
      <c r="M32" s="68"/>
    </row>
    <row r="33" spans="2:13">
      <c r="B33" s="24"/>
      <c r="C33" s="2"/>
      <c r="D33" s="11" t="s">
        <v>56</v>
      </c>
      <c r="E33" s="11"/>
      <c r="F33" s="47"/>
      <c r="G33" s="10"/>
      <c r="H33" s="10"/>
      <c r="I33" s="26"/>
      <c r="J33" s="13"/>
      <c r="K33" s="47"/>
      <c r="L33" s="10"/>
      <c r="M33" s="26"/>
    </row>
    <row r="34" spans="2:13">
      <c r="B34" s="24"/>
      <c r="C34" s="125" t="s">
        <v>57</v>
      </c>
      <c r="D34" s="11" t="s">
        <v>58</v>
      </c>
      <c r="E34" s="11"/>
      <c r="F34" s="47"/>
      <c r="G34" s="10"/>
      <c r="H34" s="10"/>
      <c r="I34" s="26"/>
      <c r="J34" s="13"/>
      <c r="K34" s="47"/>
      <c r="L34" s="10"/>
      <c r="M34" s="26"/>
    </row>
    <row r="35" spans="2:13" ht="14.45">
      <c r="B35" s="24"/>
      <c r="C35" s="2"/>
      <c r="D35" s="65" t="s">
        <v>59</v>
      </c>
      <c r="E35" s="14"/>
      <c r="F35" s="74">
        <v>0.19</v>
      </c>
      <c r="G35" s="75">
        <v>0.28449999999999998</v>
      </c>
      <c r="H35" s="75">
        <v>0.24</v>
      </c>
      <c r="I35" s="76">
        <v>0.41</v>
      </c>
      <c r="J35" s="54"/>
      <c r="K35" s="74">
        <v>0.23</v>
      </c>
      <c r="L35" s="75">
        <v>0.23449999999999999</v>
      </c>
      <c r="M35" s="76">
        <v>0.25</v>
      </c>
    </row>
    <row r="36" spans="2:13" ht="14.45">
      <c r="B36" s="24"/>
      <c r="C36" s="2"/>
      <c r="D36" s="65" t="s">
        <v>60</v>
      </c>
      <c r="E36" s="14"/>
      <c r="F36" s="74">
        <v>0.2</v>
      </c>
      <c r="G36" s="75">
        <v>0.24660000000000001</v>
      </c>
      <c r="H36" s="75">
        <v>0.06</v>
      </c>
      <c r="I36" s="76">
        <v>0</v>
      </c>
      <c r="J36" s="54"/>
      <c r="K36" s="74">
        <v>0.21</v>
      </c>
      <c r="L36" s="75">
        <v>0.25419999999999998</v>
      </c>
      <c r="M36" s="76">
        <v>0.1</v>
      </c>
    </row>
    <row r="37" spans="2:13">
      <c r="B37" s="24"/>
      <c r="C37" s="2"/>
      <c r="D37" s="14" t="s">
        <v>11</v>
      </c>
      <c r="E37" s="14"/>
      <c r="F37" s="72">
        <v>10.3</v>
      </c>
      <c r="G37" s="73">
        <v>12.4</v>
      </c>
      <c r="H37" s="73">
        <v>13.8</v>
      </c>
      <c r="I37" s="60">
        <v>22.9</v>
      </c>
      <c r="J37" s="54"/>
      <c r="K37" s="72">
        <v>21</v>
      </c>
      <c r="L37" s="73">
        <v>25.7</v>
      </c>
      <c r="M37" s="60">
        <v>31.1</v>
      </c>
    </row>
    <row r="38" spans="2:13">
      <c r="B38" s="24"/>
      <c r="C38" s="2"/>
      <c r="D38" s="65" t="s">
        <v>13</v>
      </c>
      <c r="E38" s="14"/>
      <c r="F38" s="66">
        <v>0.31</v>
      </c>
      <c r="G38" s="67">
        <v>0.21</v>
      </c>
      <c r="H38" s="67">
        <v>0.1</v>
      </c>
      <c r="I38" s="68">
        <v>0.67</v>
      </c>
      <c r="J38" s="54"/>
      <c r="K38" s="66">
        <v>0.28000000000000003</v>
      </c>
      <c r="L38" s="67">
        <v>0.22</v>
      </c>
      <c r="M38" s="68">
        <v>0.2</v>
      </c>
    </row>
    <row r="39" spans="2:13" ht="14.45">
      <c r="B39" s="24"/>
      <c r="C39" s="2"/>
      <c r="D39" s="14" t="s">
        <v>61</v>
      </c>
      <c r="E39" s="14"/>
      <c r="F39" s="72">
        <v>6.4</v>
      </c>
      <c r="G39" s="73">
        <v>7.1</v>
      </c>
      <c r="H39" s="73">
        <v>5.9</v>
      </c>
      <c r="I39" s="60">
        <v>11.1</v>
      </c>
      <c r="J39" s="54"/>
      <c r="K39" s="72">
        <v>11.9</v>
      </c>
      <c r="L39" s="73">
        <v>13</v>
      </c>
      <c r="M39" s="60">
        <v>12.6</v>
      </c>
    </row>
    <row r="40" spans="2:13">
      <c r="B40" s="24"/>
      <c r="C40" s="2"/>
      <c r="D40" s="65" t="s">
        <v>17</v>
      </c>
      <c r="E40" s="14"/>
      <c r="F40" s="66">
        <f>F39/F37</f>
        <v>0.62135922330097082</v>
      </c>
      <c r="G40" s="67">
        <f>G39/G37</f>
        <v>0.57258064516129026</v>
      </c>
      <c r="H40" s="67">
        <f>H39/H37</f>
        <v>0.42753623188405798</v>
      </c>
      <c r="I40" s="68">
        <f>I39/I37</f>
        <v>0.48471615720524019</v>
      </c>
      <c r="J40" s="54"/>
      <c r="K40" s="66">
        <f>K39/K37</f>
        <v>0.56666666666666665</v>
      </c>
      <c r="L40" s="67">
        <f>L39/L37</f>
        <v>0.50583657587548636</v>
      </c>
      <c r="M40" s="68">
        <f>M39/M37</f>
        <v>0.40514469453376201</v>
      </c>
    </row>
    <row r="41" spans="2:13">
      <c r="B41" s="24"/>
      <c r="C41" s="2"/>
      <c r="D41" s="11" t="s">
        <v>62</v>
      </c>
      <c r="E41" s="11"/>
      <c r="F41" s="47"/>
      <c r="G41" s="10"/>
      <c r="H41" s="10"/>
      <c r="I41" s="26"/>
      <c r="J41" s="13"/>
      <c r="K41" s="47"/>
      <c r="L41" s="10"/>
      <c r="M41" s="26"/>
    </row>
    <row r="42" spans="2:13" ht="14.45">
      <c r="B42" s="24"/>
      <c r="C42" s="2"/>
      <c r="D42" s="65" t="s">
        <v>59</v>
      </c>
      <c r="E42" s="14"/>
      <c r="F42" s="66" t="s">
        <v>22</v>
      </c>
      <c r="G42" s="75">
        <v>0.16</v>
      </c>
      <c r="H42" s="75">
        <v>0.11</v>
      </c>
      <c r="I42" s="76">
        <v>0.06</v>
      </c>
      <c r="J42" s="54"/>
      <c r="K42" s="66" t="s">
        <v>22</v>
      </c>
      <c r="L42" s="75">
        <v>0.13600000000000001</v>
      </c>
      <c r="M42" s="76">
        <v>0.1</v>
      </c>
    </row>
    <row r="43" spans="2:13" ht="14.45">
      <c r="B43" s="24"/>
      <c r="C43" s="2"/>
      <c r="D43" s="65" t="s">
        <v>60</v>
      </c>
      <c r="E43" s="14"/>
      <c r="F43" s="66" t="s">
        <v>22</v>
      </c>
      <c r="G43" s="75">
        <v>0.25</v>
      </c>
      <c r="H43" s="75">
        <v>0.06</v>
      </c>
      <c r="I43" s="76">
        <v>0.15</v>
      </c>
      <c r="J43" s="54"/>
      <c r="K43" s="66" t="s">
        <v>22</v>
      </c>
      <c r="L43" s="75">
        <v>0.19</v>
      </c>
      <c r="M43" s="76">
        <v>0.12</v>
      </c>
    </row>
    <row r="44" spans="2:13">
      <c r="B44" s="24"/>
      <c r="C44" s="2"/>
      <c r="D44" s="14" t="s">
        <v>11</v>
      </c>
      <c r="E44" s="14"/>
      <c r="F44" s="72" t="s">
        <v>22</v>
      </c>
      <c r="G44" s="73">
        <v>156.1</v>
      </c>
      <c r="H44" s="73">
        <v>157</v>
      </c>
      <c r="I44" s="60">
        <v>230</v>
      </c>
      <c r="J44" s="54"/>
      <c r="K44" s="72" t="s">
        <v>22</v>
      </c>
      <c r="L44" s="56">
        <v>310.89999999999998</v>
      </c>
      <c r="M44" s="57">
        <v>350.96</v>
      </c>
    </row>
    <row r="45" spans="2:13">
      <c r="B45" s="24"/>
      <c r="C45" s="2"/>
      <c r="D45" s="65" t="s">
        <v>12</v>
      </c>
      <c r="E45" s="14"/>
      <c r="F45" s="66" t="s">
        <v>22</v>
      </c>
      <c r="G45" s="67" t="s">
        <v>22</v>
      </c>
      <c r="H45" s="67">
        <f>H44/G44-1</f>
        <v>5.7655349135170564E-3</v>
      </c>
      <c r="I45" s="68">
        <f>I44/H44-1</f>
        <v>0.46496815286624193</v>
      </c>
      <c r="J45" s="54"/>
      <c r="K45" s="66" t="s">
        <v>22</v>
      </c>
      <c r="L45" s="67" t="s">
        <v>22</v>
      </c>
      <c r="M45" s="68">
        <f>M44/L44-1</f>
        <v>0.12885172081054996</v>
      </c>
    </row>
    <row r="46" spans="2:13">
      <c r="B46" s="24"/>
      <c r="C46" s="2"/>
      <c r="D46" s="65" t="s">
        <v>13</v>
      </c>
      <c r="E46" s="14"/>
      <c r="F46" s="66" t="s">
        <v>22</v>
      </c>
      <c r="G46" s="67" t="s">
        <v>22</v>
      </c>
      <c r="H46" s="67">
        <v>-0.03</v>
      </c>
      <c r="I46" s="68">
        <v>0.37</v>
      </c>
      <c r="J46" s="54"/>
      <c r="K46" s="66" t="s">
        <v>22</v>
      </c>
      <c r="L46" s="67" t="s">
        <v>22</v>
      </c>
      <c r="M46" s="68">
        <v>0.11</v>
      </c>
    </row>
    <row r="47" spans="2:13" ht="14.45">
      <c r="B47" s="24"/>
      <c r="C47" s="2"/>
      <c r="D47" s="14" t="s">
        <v>61</v>
      </c>
      <c r="E47" s="14"/>
      <c r="F47" s="72" t="s">
        <v>22</v>
      </c>
      <c r="G47" s="56">
        <v>59.4</v>
      </c>
      <c r="H47" s="56">
        <v>68.2</v>
      </c>
      <c r="I47" s="57">
        <v>64</v>
      </c>
      <c r="J47" s="54"/>
      <c r="K47" s="72" t="s">
        <v>22</v>
      </c>
      <c r="L47" s="56">
        <v>100</v>
      </c>
      <c r="M47" s="57">
        <v>113.7</v>
      </c>
    </row>
    <row r="48" spans="2:13">
      <c r="B48" s="24"/>
      <c r="C48" s="2"/>
      <c r="D48" s="65" t="s">
        <v>17</v>
      </c>
      <c r="E48" s="14"/>
      <c r="F48" s="66" t="s">
        <v>22</v>
      </c>
      <c r="G48" s="67">
        <f>G47/G44</f>
        <v>0.38052530429212045</v>
      </c>
      <c r="H48" s="67">
        <f>H47/H44</f>
        <v>0.43439490445859874</v>
      </c>
      <c r="I48" s="68">
        <f>I47/I44</f>
        <v>0.27826086956521739</v>
      </c>
      <c r="J48" s="54"/>
      <c r="K48" s="66" t="s">
        <v>22</v>
      </c>
      <c r="L48" s="67">
        <f>L47/L44</f>
        <v>0.32164683177870701</v>
      </c>
      <c r="M48" s="68">
        <f>M47/M44</f>
        <v>0.32396854342375203</v>
      </c>
    </row>
    <row r="49" spans="2:13">
      <c r="B49" s="24"/>
      <c r="C49" s="125" t="s">
        <v>57</v>
      </c>
      <c r="D49" s="11" t="s">
        <v>63</v>
      </c>
      <c r="E49" s="11"/>
      <c r="F49" s="47"/>
      <c r="G49" s="10"/>
      <c r="H49" s="10"/>
      <c r="I49" s="26"/>
      <c r="J49" s="13"/>
      <c r="K49" s="47"/>
      <c r="L49" s="10"/>
      <c r="M49" s="26"/>
    </row>
    <row r="50" spans="2:13" ht="14.45">
      <c r="B50" s="24"/>
      <c r="C50" s="2"/>
      <c r="D50" s="65" t="s">
        <v>59</v>
      </c>
      <c r="E50" s="14"/>
      <c r="F50" s="74">
        <v>0.38</v>
      </c>
      <c r="G50" s="75">
        <v>0.1507</v>
      </c>
      <c r="H50" s="75">
        <v>0.1</v>
      </c>
      <c r="I50" s="76">
        <v>0.1</v>
      </c>
      <c r="J50" s="54"/>
      <c r="K50" s="74">
        <v>0.13</v>
      </c>
      <c r="L50" s="75">
        <v>0.1255</v>
      </c>
      <c r="M50" s="76">
        <v>0.11</v>
      </c>
    </row>
    <row r="51" spans="2:13" ht="14.45">
      <c r="B51" s="24"/>
      <c r="C51" s="2"/>
      <c r="D51" s="65" t="s">
        <v>60</v>
      </c>
      <c r="E51" s="14"/>
      <c r="F51" s="74">
        <v>0.22</v>
      </c>
      <c r="G51" s="75">
        <v>0.19450000000000001</v>
      </c>
      <c r="H51" s="75">
        <v>0.02</v>
      </c>
      <c r="I51" s="76">
        <v>0.12</v>
      </c>
      <c r="J51" s="54"/>
      <c r="K51" s="74">
        <v>0.47</v>
      </c>
      <c r="L51" s="75">
        <v>0.1797</v>
      </c>
      <c r="M51" s="76">
        <v>0.06</v>
      </c>
    </row>
    <row r="52" spans="2:13">
      <c r="B52" s="24"/>
      <c r="C52" s="2"/>
      <c r="D52" s="14" t="s">
        <v>11</v>
      </c>
      <c r="E52" s="14"/>
      <c r="F52" s="72">
        <v>288.48899999999998</v>
      </c>
      <c r="G52" s="73">
        <v>366.9</v>
      </c>
      <c r="H52" s="73">
        <v>358</v>
      </c>
      <c r="I52" s="60">
        <v>470</v>
      </c>
      <c r="J52" s="54"/>
      <c r="K52" s="72">
        <v>596</v>
      </c>
      <c r="L52" s="73">
        <v>719</v>
      </c>
      <c r="M52" s="60">
        <v>772</v>
      </c>
    </row>
    <row r="53" spans="2:13">
      <c r="B53" s="24"/>
      <c r="C53" s="2"/>
      <c r="D53" s="65" t="s">
        <v>13</v>
      </c>
      <c r="E53" s="14"/>
      <c r="F53" s="66">
        <v>0.45</v>
      </c>
      <c r="G53" s="67">
        <v>0.27</v>
      </c>
      <c r="H53" s="67">
        <v>-0.03</v>
      </c>
      <c r="I53" s="68">
        <v>0.28999999999999998</v>
      </c>
      <c r="J53" s="54"/>
      <c r="K53" s="66">
        <v>0.4</v>
      </c>
      <c r="L53" s="67">
        <v>0.21</v>
      </c>
      <c r="M53" s="68">
        <v>0.05</v>
      </c>
    </row>
    <row r="54" spans="2:13" ht="14.45">
      <c r="B54" s="24"/>
      <c r="C54" s="2"/>
      <c r="D54" s="14" t="s">
        <v>61</v>
      </c>
      <c r="E54" s="14"/>
      <c r="F54" s="72">
        <v>133.1</v>
      </c>
      <c r="G54" s="73">
        <v>172</v>
      </c>
      <c r="H54" s="73">
        <v>199</v>
      </c>
      <c r="I54" s="60">
        <v>165</v>
      </c>
      <c r="J54" s="54"/>
      <c r="K54" s="72">
        <v>206.7</v>
      </c>
      <c r="L54" s="73">
        <v>304.2</v>
      </c>
      <c r="M54" s="57">
        <v>329.3</v>
      </c>
    </row>
    <row r="55" spans="2:13">
      <c r="B55" s="24"/>
      <c r="C55" s="2"/>
      <c r="D55" s="65" t="s">
        <v>17</v>
      </c>
      <c r="E55" s="14"/>
      <c r="F55" s="66">
        <f>F54/F52</f>
        <v>0.46136941096540945</v>
      </c>
      <c r="G55" s="67">
        <f>G54/G52</f>
        <v>0.46879258653584088</v>
      </c>
      <c r="H55" s="67">
        <f>H54/H52</f>
        <v>0.55586592178770955</v>
      </c>
      <c r="I55" s="68">
        <f>I54/I52</f>
        <v>0.35106382978723405</v>
      </c>
      <c r="J55" s="54"/>
      <c r="K55" s="66">
        <f>K54/K52</f>
        <v>0.34681208053691276</v>
      </c>
      <c r="L55" s="67">
        <f>L54/L52</f>
        <v>0.42308762169680109</v>
      </c>
      <c r="M55" s="68">
        <f>M54/M52</f>
        <v>0.42655440414507773</v>
      </c>
    </row>
    <row r="56" spans="2:13">
      <c r="B56" s="24"/>
      <c r="C56" s="125" t="s">
        <v>64</v>
      </c>
      <c r="D56" s="11" t="s">
        <v>65</v>
      </c>
      <c r="E56" s="11"/>
      <c r="F56" s="47"/>
      <c r="G56" s="10"/>
      <c r="H56" s="10"/>
      <c r="I56" s="26"/>
      <c r="J56" s="13"/>
      <c r="K56" s="47"/>
      <c r="L56" s="10"/>
      <c r="M56" s="26"/>
    </row>
    <row r="57" spans="2:13" ht="14.45">
      <c r="B57" s="24"/>
      <c r="C57" s="2"/>
      <c r="D57" s="65" t="s">
        <v>59</v>
      </c>
      <c r="E57" s="14"/>
      <c r="F57" s="74">
        <v>0.19</v>
      </c>
      <c r="G57" s="75">
        <v>4.6199999999999998E-2</v>
      </c>
      <c r="H57" s="75">
        <v>0.21</v>
      </c>
      <c r="I57" s="76">
        <v>-0.05</v>
      </c>
      <c r="J57" s="54"/>
      <c r="K57" s="74">
        <v>0.11</v>
      </c>
      <c r="L57" s="75">
        <v>4.1099999999999998E-2</v>
      </c>
      <c r="M57" s="76">
        <v>0.19</v>
      </c>
    </row>
    <row r="58" spans="2:13" ht="14.45">
      <c r="B58" s="24"/>
      <c r="C58" s="2"/>
      <c r="D58" s="65" t="s">
        <v>60</v>
      </c>
      <c r="E58" s="14"/>
      <c r="F58" s="74">
        <v>0.28999999999999998</v>
      </c>
      <c r="G58" s="75">
        <v>0.19040000000000001</v>
      </c>
      <c r="H58" s="75">
        <v>-0.26</v>
      </c>
      <c r="I58" s="68">
        <v>0.6</v>
      </c>
      <c r="J58" s="54"/>
      <c r="K58" s="74">
        <v>0.4</v>
      </c>
      <c r="L58" s="75">
        <v>7.1499999999999994E-2</v>
      </c>
      <c r="M58" s="68">
        <v>-0.12</v>
      </c>
    </row>
    <row r="59" spans="2:13" ht="14.45">
      <c r="B59" s="24"/>
      <c r="C59" s="2"/>
      <c r="D59" s="14" t="s">
        <v>66</v>
      </c>
      <c r="E59" s="14"/>
      <c r="F59" s="72">
        <v>69</v>
      </c>
      <c r="G59" s="73">
        <v>86.6</v>
      </c>
      <c r="H59" s="73">
        <v>83.7</v>
      </c>
      <c r="I59" s="60">
        <v>193</v>
      </c>
      <c r="J59" s="54"/>
      <c r="K59" s="72">
        <v>149</v>
      </c>
      <c r="L59" s="73">
        <v>179</v>
      </c>
      <c r="M59" s="57">
        <v>242</v>
      </c>
    </row>
    <row r="60" spans="2:13">
      <c r="B60" s="24"/>
      <c r="C60" s="2"/>
      <c r="D60" s="65" t="s">
        <v>13</v>
      </c>
      <c r="E60" s="14"/>
      <c r="F60" s="66">
        <v>0.54</v>
      </c>
      <c r="G60" s="67">
        <v>0.25</v>
      </c>
      <c r="H60" s="67">
        <v>-0.05</v>
      </c>
      <c r="I60" s="68">
        <v>0.4</v>
      </c>
      <c r="J60" s="54"/>
      <c r="K60" s="66">
        <v>0.44</v>
      </c>
      <c r="L60" s="67">
        <v>0.2</v>
      </c>
      <c r="M60" s="134">
        <v>0.02</v>
      </c>
    </row>
    <row r="61" spans="2:13" ht="14.45">
      <c r="B61" s="24"/>
      <c r="C61" s="2"/>
      <c r="D61" s="14" t="s">
        <v>67</v>
      </c>
      <c r="E61" s="14"/>
      <c r="F61" s="72">
        <v>11</v>
      </c>
      <c r="G61" s="73">
        <v>-18.899999999999999</v>
      </c>
      <c r="H61" s="73">
        <v>17.100000000000001</v>
      </c>
      <c r="I61" s="60">
        <v>44</v>
      </c>
      <c r="J61" s="54"/>
      <c r="K61" s="72">
        <v>23</v>
      </c>
      <c r="L61" s="73">
        <v>-6</v>
      </c>
      <c r="M61" s="57">
        <v>-8</v>
      </c>
    </row>
    <row r="62" spans="2:13" ht="14.1" thickBot="1">
      <c r="B62" s="24"/>
      <c r="C62" s="2"/>
      <c r="D62" s="65" t="s">
        <v>17</v>
      </c>
      <c r="E62" s="14"/>
      <c r="F62" s="69">
        <f>F61/F59</f>
        <v>0.15942028985507245</v>
      </c>
      <c r="G62" s="70">
        <f>G61/G59</f>
        <v>-0.21824480369515012</v>
      </c>
      <c r="H62" s="70">
        <f>H61/H59</f>
        <v>0.20430107526881722</v>
      </c>
      <c r="I62" s="71">
        <f>I61/I59</f>
        <v>0.22797927461139897</v>
      </c>
      <c r="J62" s="54"/>
      <c r="K62" s="69">
        <f>K61/K59</f>
        <v>0.15436241610738255</v>
      </c>
      <c r="L62" s="70">
        <f>L61/L59</f>
        <v>-3.3519553072625698E-2</v>
      </c>
      <c r="M62" s="71">
        <f>M61/M59</f>
        <v>-3.3057851239669422E-2</v>
      </c>
    </row>
    <row r="63" spans="2:13">
      <c r="B63" s="24"/>
      <c r="C63" s="15"/>
      <c r="D63" s="12"/>
      <c r="E63" s="12"/>
      <c r="F63" s="12"/>
      <c r="G63" s="12"/>
      <c r="H63" s="12"/>
      <c r="I63" s="12"/>
      <c r="J63" s="12"/>
      <c r="K63" s="12"/>
      <c r="L63" s="12"/>
      <c r="M63" s="27"/>
    </row>
    <row r="64" spans="2:13">
      <c r="B64" s="24"/>
      <c r="C64" s="15"/>
      <c r="D64" s="16" t="s">
        <v>35</v>
      </c>
      <c r="E64" s="16"/>
      <c r="F64" s="12"/>
      <c r="G64" s="12"/>
      <c r="H64" s="12"/>
      <c r="I64" s="12"/>
      <c r="J64" s="12"/>
      <c r="K64" s="12"/>
      <c r="L64" s="12"/>
      <c r="M64" s="27"/>
    </row>
    <row r="65" spans="2:13" ht="12.75" customHeight="1">
      <c r="B65" s="24"/>
      <c r="C65" s="15"/>
      <c r="D65" s="17" t="s">
        <v>36</v>
      </c>
      <c r="E65" s="18" t="s">
        <v>68</v>
      </c>
      <c r="F65" s="16"/>
      <c r="G65" s="16"/>
      <c r="H65" s="16"/>
      <c r="I65" s="16"/>
      <c r="J65" s="16"/>
      <c r="K65" s="16"/>
      <c r="L65" s="16"/>
      <c r="M65" s="28"/>
    </row>
    <row r="66" spans="2:13">
      <c r="B66" s="24"/>
      <c r="C66" s="15"/>
      <c r="D66" s="17"/>
      <c r="E66" s="18" t="s">
        <v>69</v>
      </c>
      <c r="F66" s="16"/>
      <c r="G66" s="16"/>
      <c r="H66" s="16"/>
      <c r="I66" s="16"/>
      <c r="J66" s="16"/>
      <c r="K66" s="16"/>
      <c r="L66" s="16"/>
      <c r="M66" s="28"/>
    </row>
    <row r="67" spans="2:13">
      <c r="B67" s="24"/>
      <c r="C67" s="15"/>
      <c r="D67" s="17"/>
      <c r="E67" s="18" t="s">
        <v>70</v>
      </c>
      <c r="F67" s="16"/>
      <c r="G67" s="16"/>
      <c r="H67" s="16"/>
      <c r="I67" s="16"/>
      <c r="J67" s="16"/>
      <c r="K67" s="16"/>
      <c r="L67" s="16"/>
      <c r="M67" s="28"/>
    </row>
    <row r="68" spans="2:13">
      <c r="B68" s="24"/>
      <c r="C68" s="15"/>
      <c r="D68" s="17" t="s">
        <v>38</v>
      </c>
      <c r="E68" s="18" t="s">
        <v>71</v>
      </c>
      <c r="F68" s="6"/>
      <c r="G68" s="6"/>
      <c r="H68" s="6"/>
      <c r="I68" s="6"/>
      <c r="J68" s="6"/>
      <c r="K68" s="6"/>
      <c r="L68" s="6"/>
      <c r="M68" s="29"/>
    </row>
    <row r="69" spans="2:13">
      <c r="B69" s="24"/>
      <c r="C69" s="15"/>
      <c r="D69" s="17"/>
      <c r="E69" s="18" t="s">
        <v>72</v>
      </c>
      <c r="F69" s="6"/>
      <c r="G69" s="6"/>
      <c r="H69" s="6"/>
      <c r="I69" s="6"/>
      <c r="J69" s="6"/>
      <c r="K69" s="6"/>
      <c r="L69" s="6"/>
      <c r="M69" s="29"/>
    </row>
    <row r="70" spans="2:13">
      <c r="B70" s="24"/>
      <c r="D70" s="17" t="s">
        <v>41</v>
      </c>
      <c r="E70" s="18" t="s">
        <v>73</v>
      </c>
      <c r="M70" s="30"/>
    </row>
    <row r="71" spans="2:13">
      <c r="B71" s="24"/>
      <c r="D71" s="17" t="s">
        <v>43</v>
      </c>
      <c r="E71" s="18" t="s">
        <v>74</v>
      </c>
      <c r="M71" s="30"/>
    </row>
    <row r="72" spans="2:13">
      <c r="B72" s="24"/>
      <c r="D72" s="17"/>
      <c r="E72" s="18" t="s">
        <v>75</v>
      </c>
      <c r="M72" s="30"/>
    </row>
    <row r="73" spans="2:13">
      <c r="B73" s="24"/>
      <c r="D73" s="17" t="s">
        <v>76</v>
      </c>
      <c r="E73" s="18" t="s">
        <v>77</v>
      </c>
      <c r="M73" s="30"/>
    </row>
    <row r="74" spans="2:13">
      <c r="B74" s="24"/>
      <c r="D74" s="17" t="s">
        <v>78</v>
      </c>
      <c r="E74" s="18" t="s">
        <v>79</v>
      </c>
      <c r="M74" s="30"/>
    </row>
    <row r="75" spans="2:13">
      <c r="B75" s="24"/>
      <c r="D75" s="17" t="s">
        <v>80</v>
      </c>
      <c r="E75" s="18" t="s">
        <v>81</v>
      </c>
      <c r="M75" s="30"/>
    </row>
    <row r="76" spans="2:13" ht="14.1" thickBot="1">
      <c r="B76" s="31"/>
      <c r="C76" s="32"/>
      <c r="D76" s="33" t="s">
        <v>82</v>
      </c>
      <c r="E76" s="34" t="s">
        <v>83</v>
      </c>
      <c r="F76" s="35"/>
      <c r="G76" s="35"/>
      <c r="H76" s="35"/>
      <c r="I76" s="35"/>
      <c r="J76" s="35"/>
      <c r="K76" s="35"/>
      <c r="L76" s="35"/>
      <c r="M76" s="36"/>
    </row>
    <row r="77" spans="2:13" s="12" customFormat="1" ht="6" customHeight="1">
      <c r="B77" s="2"/>
      <c r="C77" s="8"/>
      <c r="D77" s="8"/>
      <c r="E77" s="2"/>
      <c r="F77" s="2"/>
      <c r="G77" s="2"/>
      <c r="H77" s="2"/>
      <c r="I77" s="2"/>
      <c r="J77" s="2"/>
      <c r="K77" s="2"/>
      <c r="L77" s="2"/>
      <c r="M77" s="2"/>
    </row>
    <row r="78" spans="2:13">
      <c r="E78" s="19"/>
    </row>
    <row r="79" spans="2:13">
      <c r="E79" s="19"/>
    </row>
  </sheetData>
  <pageMargins left="0.7" right="0.7" top="0.75" bottom="0.75" header="0.3" footer="0.3"/>
  <pageSetup scale="55" orientation="portrait" r:id="rId1"/>
  <ignoredErrors>
    <ignoredError sqref="D65 D68:D76" numberStoredAsText="1"/>
    <ignoredError sqref="G15 H15:M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C89C-A9FA-4C2D-A382-7462DFC8E4A1}">
  <sheetPr>
    <pageSetUpPr fitToPage="1"/>
  </sheetPr>
  <dimension ref="B1:N60"/>
  <sheetViews>
    <sheetView showGridLines="0" zoomScaleNormal="100" zoomScaleSheetLayoutView="100" workbookViewId="0">
      <pane xSplit="5" ySplit="3" topLeftCell="F4" activePane="bottomRight" state="frozen"/>
      <selection pane="bottomRight" activeCell="B2" sqref="B2"/>
      <selection pane="bottomLeft" activeCell="A3" sqref="A3"/>
      <selection pane="topRight" activeCell="E1" sqref="E1"/>
    </sheetView>
  </sheetViews>
  <sheetFormatPr defaultColWidth="9.140625" defaultRowHeight="13.5"/>
  <cols>
    <col min="1" max="1" width="1.7109375" style="2" customWidth="1"/>
    <col min="2" max="2" width="4.7109375" style="2" customWidth="1"/>
    <col min="3" max="3" width="33.85546875" style="8" customWidth="1"/>
    <col min="4" max="4" width="2.85546875" style="8" customWidth="1"/>
    <col min="5" max="5" width="44.42578125" style="2" customWidth="1"/>
    <col min="6" max="9" width="12.140625" style="2" customWidth="1"/>
    <col min="10" max="10" width="2.42578125" style="2" customWidth="1"/>
    <col min="11" max="13" width="12.140625" style="2" customWidth="1"/>
    <col min="14" max="14" width="1.28515625" style="12" customWidth="1"/>
    <col min="15" max="16384" width="9.140625" style="2"/>
  </cols>
  <sheetData>
    <row r="1" spans="2:14" ht="7.5" customHeight="1" thickBot="1"/>
    <row r="2" spans="2:14">
      <c r="B2" s="20" t="s">
        <v>19</v>
      </c>
      <c r="C2" s="21"/>
      <c r="D2" s="22"/>
      <c r="E2" s="22"/>
      <c r="F2" s="20"/>
      <c r="G2" s="22"/>
      <c r="H2" s="22"/>
      <c r="I2" s="23"/>
      <c r="J2" s="102"/>
      <c r="K2" s="20"/>
      <c r="L2" s="22"/>
      <c r="M2" s="23"/>
    </row>
    <row r="3" spans="2:14" ht="14.45">
      <c r="B3" s="24"/>
      <c r="C3" s="9" t="s">
        <v>1</v>
      </c>
      <c r="D3" s="12" t="s">
        <v>2</v>
      </c>
      <c r="E3" s="14"/>
      <c r="F3" s="130" t="s">
        <v>3</v>
      </c>
      <c r="G3" s="127" t="s">
        <v>4</v>
      </c>
      <c r="H3" s="127" t="s">
        <v>84</v>
      </c>
      <c r="I3" s="128" t="s">
        <v>6</v>
      </c>
      <c r="J3" s="131"/>
      <c r="K3" s="130" t="s">
        <v>7</v>
      </c>
      <c r="L3" s="127" t="s">
        <v>8</v>
      </c>
      <c r="M3" s="128" t="s">
        <v>9</v>
      </c>
    </row>
    <row r="4" spans="2:14">
      <c r="B4" s="24"/>
      <c r="C4" s="2"/>
      <c r="D4" s="11" t="s">
        <v>85</v>
      </c>
      <c r="E4" s="11"/>
      <c r="F4" s="47"/>
      <c r="G4" s="10"/>
      <c r="H4" s="10"/>
      <c r="I4" s="26"/>
      <c r="J4" s="13"/>
      <c r="K4" s="47"/>
      <c r="L4" s="10"/>
      <c r="M4" s="26"/>
    </row>
    <row r="5" spans="2:14" ht="14.45">
      <c r="B5" s="24"/>
      <c r="C5" s="2"/>
      <c r="D5" s="65" t="s">
        <v>86</v>
      </c>
      <c r="E5" s="14"/>
      <c r="F5" s="74">
        <v>0.77</v>
      </c>
      <c r="G5" s="75">
        <v>1.099</v>
      </c>
      <c r="H5" s="75">
        <v>0.53</v>
      </c>
      <c r="I5" s="76">
        <v>0.7</v>
      </c>
      <c r="J5" s="54"/>
      <c r="K5" s="74">
        <v>1</v>
      </c>
      <c r="L5" s="75">
        <v>1.0223</v>
      </c>
      <c r="M5" s="76">
        <v>0.52</v>
      </c>
      <c r="N5" s="2"/>
    </row>
    <row r="6" spans="2:14" ht="14.45">
      <c r="B6" s="24"/>
      <c r="C6" s="2"/>
      <c r="D6" s="65" t="s">
        <v>87</v>
      </c>
      <c r="E6" s="14"/>
      <c r="F6" s="74">
        <v>0.46</v>
      </c>
      <c r="G6" s="75">
        <v>0.73</v>
      </c>
      <c r="H6" s="75">
        <v>0.51</v>
      </c>
      <c r="I6" s="76">
        <v>0.8</v>
      </c>
      <c r="J6" s="54"/>
      <c r="K6" s="74">
        <v>0.55000000000000004</v>
      </c>
      <c r="L6" s="75">
        <v>0.67</v>
      </c>
      <c r="M6" s="76">
        <v>0.64</v>
      </c>
      <c r="N6" s="2"/>
    </row>
    <row r="7" spans="2:14" ht="14.45">
      <c r="B7" s="24"/>
      <c r="C7" s="2"/>
      <c r="D7" s="65" t="s">
        <v>88</v>
      </c>
      <c r="E7" s="14"/>
      <c r="F7" s="74">
        <v>0.5</v>
      </c>
      <c r="G7" s="75">
        <v>0.81</v>
      </c>
      <c r="H7" s="75">
        <v>0.69</v>
      </c>
      <c r="I7" s="76">
        <v>0.73</v>
      </c>
      <c r="J7" s="54"/>
      <c r="K7" s="74">
        <v>0.65</v>
      </c>
      <c r="L7" s="75">
        <v>0.7611</v>
      </c>
      <c r="M7" s="76">
        <v>0.7</v>
      </c>
      <c r="N7" s="2"/>
    </row>
    <row r="8" spans="2:14">
      <c r="B8" s="24"/>
      <c r="C8" s="2"/>
      <c r="D8" s="14" t="s">
        <v>11</v>
      </c>
      <c r="E8" s="14"/>
      <c r="F8" s="72">
        <v>181</v>
      </c>
      <c r="G8" s="73">
        <v>306</v>
      </c>
      <c r="H8" s="73">
        <v>610</v>
      </c>
      <c r="I8" s="60">
        <v>1261</v>
      </c>
      <c r="J8" s="54"/>
      <c r="K8" s="72">
        <v>377</v>
      </c>
      <c r="L8" s="73">
        <v>751</v>
      </c>
      <c r="M8" s="60">
        <v>1486</v>
      </c>
    </row>
    <row r="9" spans="2:14">
      <c r="B9" s="24"/>
      <c r="C9" s="2"/>
      <c r="D9" s="65" t="s">
        <v>12</v>
      </c>
      <c r="E9" s="14"/>
      <c r="F9" s="66">
        <v>2.23</v>
      </c>
      <c r="G9" s="67">
        <f>G8/F8-1</f>
        <v>0.69060773480662974</v>
      </c>
      <c r="H9" s="67">
        <f>H8/G8-1</f>
        <v>0.99346405228758172</v>
      </c>
      <c r="I9" s="68">
        <f>I8/H8-1</f>
        <v>1.0672131147540984</v>
      </c>
      <c r="J9" s="54"/>
      <c r="K9" s="66">
        <v>1.27</v>
      </c>
      <c r="L9" s="67">
        <f>L8/K8-1</f>
        <v>0.99204244031830235</v>
      </c>
      <c r="M9" s="68">
        <f>M8/L8-1</f>
        <v>0.97869507323568583</v>
      </c>
      <c r="N9" s="2"/>
    </row>
    <row r="10" spans="2:14">
      <c r="B10" s="24"/>
      <c r="C10" s="2"/>
      <c r="D10" s="65" t="s">
        <v>13</v>
      </c>
      <c r="E10" s="14"/>
      <c r="F10" s="66">
        <v>0.79</v>
      </c>
      <c r="G10" s="67">
        <v>0.69</v>
      </c>
      <c r="H10" s="67">
        <v>1.41</v>
      </c>
      <c r="I10" s="68">
        <v>0.86</v>
      </c>
      <c r="J10" s="54"/>
      <c r="K10" s="66">
        <v>0.56999999999999995</v>
      </c>
      <c r="L10" s="67">
        <v>1.05</v>
      </c>
      <c r="M10" s="68">
        <v>1.27</v>
      </c>
    </row>
    <row r="11" spans="2:14">
      <c r="B11" s="24"/>
      <c r="C11" s="2"/>
      <c r="D11" s="14" t="s">
        <v>16</v>
      </c>
      <c r="E11" s="14"/>
      <c r="F11" s="72">
        <v>-41</v>
      </c>
      <c r="G11" s="73">
        <v>-283</v>
      </c>
      <c r="H11" s="73">
        <v>-189</v>
      </c>
      <c r="I11" s="60">
        <v>-312</v>
      </c>
      <c r="J11" s="54"/>
      <c r="K11" s="72">
        <v>-171</v>
      </c>
      <c r="L11" s="73">
        <v>-624</v>
      </c>
      <c r="M11" s="60">
        <v>-355</v>
      </c>
      <c r="N11" s="2"/>
    </row>
    <row r="12" spans="2:14">
      <c r="B12" s="24"/>
      <c r="C12" s="2"/>
      <c r="D12" s="65" t="s">
        <v>17</v>
      </c>
      <c r="E12" s="14"/>
      <c r="F12" s="66">
        <f>F11/F8</f>
        <v>-0.22651933701657459</v>
      </c>
      <c r="G12" s="67">
        <f>G11/G8</f>
        <v>-0.92483660130718959</v>
      </c>
      <c r="H12" s="67">
        <f>H11/H8</f>
        <v>-0.30983606557377047</v>
      </c>
      <c r="I12" s="68">
        <f>I11/I8</f>
        <v>-0.24742268041237114</v>
      </c>
      <c r="J12" s="54"/>
      <c r="K12" s="66">
        <f>K11/K8</f>
        <v>-0.45358090185676392</v>
      </c>
      <c r="L12" s="67">
        <f>L11/L8</f>
        <v>-0.83089214380825571</v>
      </c>
      <c r="M12" s="68">
        <f>M11/M8</f>
        <v>-0.2388963660834455</v>
      </c>
      <c r="N12" s="2"/>
    </row>
    <row r="13" spans="2:14" ht="14.45">
      <c r="B13" s="24"/>
      <c r="C13" s="125" t="s">
        <v>89</v>
      </c>
      <c r="D13" s="11" t="s">
        <v>90</v>
      </c>
      <c r="E13" s="11"/>
      <c r="F13" s="47"/>
      <c r="G13" s="10"/>
      <c r="H13" s="10"/>
      <c r="I13" s="26"/>
      <c r="J13" s="13"/>
      <c r="K13" s="47"/>
      <c r="L13" s="10"/>
      <c r="M13" s="26"/>
    </row>
    <row r="14" spans="2:14" ht="14.45">
      <c r="B14" s="24"/>
      <c r="C14" s="2"/>
      <c r="D14" s="14" t="s">
        <v>91</v>
      </c>
      <c r="E14" s="14"/>
      <c r="F14" s="72">
        <v>54.4</v>
      </c>
      <c r="G14" s="73">
        <v>120.7</v>
      </c>
      <c r="H14" s="73">
        <v>250</v>
      </c>
      <c r="I14" s="60">
        <v>361</v>
      </c>
      <c r="J14" s="54"/>
      <c r="K14" s="72">
        <v>141.19999999999999</v>
      </c>
      <c r="L14" s="73">
        <v>276</v>
      </c>
      <c r="M14" s="60">
        <v>553</v>
      </c>
    </row>
    <row r="15" spans="2:14">
      <c r="B15" s="24"/>
      <c r="C15" s="2"/>
      <c r="D15" s="65" t="s">
        <v>48</v>
      </c>
      <c r="E15" s="14"/>
      <c r="F15" s="66">
        <v>0.96</v>
      </c>
      <c r="G15" s="67">
        <f>G14/F14-1</f>
        <v>1.21875</v>
      </c>
      <c r="H15" s="67">
        <v>1.1599999999999999</v>
      </c>
      <c r="I15" s="68">
        <v>0.43</v>
      </c>
      <c r="J15" s="54"/>
      <c r="K15" s="66">
        <v>1.07</v>
      </c>
      <c r="L15" s="67">
        <f>L14/K14-1</f>
        <v>0.95467422096317289</v>
      </c>
      <c r="M15" s="68">
        <f>M14/L14-1</f>
        <v>1.0036231884057969</v>
      </c>
    </row>
    <row r="16" spans="2:14">
      <c r="B16" s="24"/>
      <c r="C16" s="2"/>
      <c r="D16" s="65" t="s">
        <v>92</v>
      </c>
      <c r="E16" s="14"/>
      <c r="F16" s="66">
        <v>4.7600000000000003E-2</v>
      </c>
      <c r="G16" s="67">
        <v>0.21729999999999999</v>
      </c>
      <c r="H16" s="67">
        <v>0.35210000000000002</v>
      </c>
      <c r="I16" s="68">
        <v>0.36030000000000001</v>
      </c>
      <c r="J16" s="54"/>
      <c r="K16" s="66">
        <v>0.1</v>
      </c>
      <c r="L16" s="67">
        <v>0.25480000000000003</v>
      </c>
      <c r="M16" s="68">
        <v>0.35449999999999998</v>
      </c>
    </row>
    <row r="17" spans="2:14" ht="14.45">
      <c r="B17" s="24"/>
      <c r="C17" s="2"/>
      <c r="D17" s="14" t="s">
        <v>93</v>
      </c>
      <c r="E17" s="14"/>
      <c r="F17" s="72">
        <v>662.49</v>
      </c>
      <c r="G17" s="73">
        <v>1227.3</v>
      </c>
      <c r="H17" s="73">
        <v>2232</v>
      </c>
      <c r="I17" s="60">
        <v>3531</v>
      </c>
      <c r="J17" s="54"/>
      <c r="K17" s="72">
        <v>1616.7</v>
      </c>
      <c r="L17" s="73">
        <v>2611</v>
      </c>
      <c r="M17" s="60">
        <v>5015</v>
      </c>
    </row>
    <row r="18" spans="2:14">
      <c r="B18" s="24"/>
      <c r="C18" s="2"/>
      <c r="D18" s="65" t="s">
        <v>12</v>
      </c>
      <c r="E18" s="14"/>
      <c r="F18" s="66">
        <v>0.53</v>
      </c>
      <c r="G18" s="67">
        <f>G17/F17-1</f>
        <v>0.8525562650002263</v>
      </c>
      <c r="H18" s="67">
        <f>H17/G17-1</f>
        <v>0.81862625274993905</v>
      </c>
      <c r="I18" s="68">
        <f>I17/H17-1</f>
        <v>0.581989247311828</v>
      </c>
      <c r="J18" s="54"/>
      <c r="K18" s="66">
        <v>0.56000000000000005</v>
      </c>
      <c r="L18" s="67">
        <v>0.62</v>
      </c>
      <c r="M18" s="68">
        <f>M17/L17-1</f>
        <v>0.92072003063960173</v>
      </c>
    </row>
    <row r="19" spans="2:14">
      <c r="B19" s="24"/>
      <c r="C19" s="2"/>
      <c r="D19" s="65" t="s">
        <v>94</v>
      </c>
      <c r="E19" s="14"/>
      <c r="F19" s="66">
        <v>0.83</v>
      </c>
      <c r="G19" s="67">
        <v>0.92179999999999995</v>
      </c>
      <c r="H19" s="67">
        <v>1.56</v>
      </c>
      <c r="I19" s="68">
        <v>0.5</v>
      </c>
      <c r="J19" s="54"/>
      <c r="K19" s="66">
        <v>0.84</v>
      </c>
      <c r="L19" s="67">
        <v>0.82</v>
      </c>
      <c r="M19" s="68">
        <v>1.48</v>
      </c>
    </row>
    <row r="20" spans="2:14">
      <c r="B20" s="24"/>
      <c r="C20" s="2"/>
      <c r="D20" s="14" t="s">
        <v>95</v>
      </c>
      <c r="E20" s="14"/>
      <c r="F20" s="72">
        <v>57097</v>
      </c>
      <c r="G20" s="73">
        <v>131956</v>
      </c>
      <c r="H20" s="73">
        <v>245590</v>
      </c>
      <c r="I20" s="60">
        <v>308540</v>
      </c>
      <c r="J20" s="54"/>
      <c r="K20" s="72">
        <v>81242</v>
      </c>
      <c r="L20" s="73">
        <v>164306</v>
      </c>
      <c r="M20" s="60">
        <v>284008</v>
      </c>
    </row>
    <row r="21" spans="2:14">
      <c r="B21" s="24"/>
      <c r="C21" s="2"/>
      <c r="D21" s="14" t="s">
        <v>96</v>
      </c>
      <c r="E21" s="14"/>
      <c r="F21" s="72" t="s">
        <v>22</v>
      </c>
      <c r="G21" s="73">
        <v>83521</v>
      </c>
      <c r="H21" s="73">
        <v>138846</v>
      </c>
      <c r="I21" s="60">
        <v>182969</v>
      </c>
      <c r="J21" s="54"/>
      <c r="K21" s="72" t="s">
        <v>22</v>
      </c>
      <c r="L21" s="73">
        <v>170347</v>
      </c>
      <c r="M21" s="60">
        <v>209151</v>
      </c>
    </row>
    <row r="22" spans="2:14">
      <c r="B22" s="24"/>
      <c r="C22" s="2"/>
      <c r="D22" s="14" t="s">
        <v>97</v>
      </c>
      <c r="E22" s="14"/>
      <c r="F22" s="72" t="s">
        <v>22</v>
      </c>
      <c r="G22" s="73">
        <v>822</v>
      </c>
      <c r="H22" s="73">
        <v>1137</v>
      </c>
      <c r="I22" s="60">
        <v>1385</v>
      </c>
      <c r="J22" s="54"/>
      <c r="K22" s="72">
        <v>500</v>
      </c>
      <c r="L22" s="73">
        <v>975</v>
      </c>
      <c r="M22" s="60">
        <v>1258</v>
      </c>
    </row>
    <row r="23" spans="2:14">
      <c r="B23" s="24"/>
      <c r="C23" s="2"/>
      <c r="D23" s="14" t="s">
        <v>11</v>
      </c>
      <c r="E23" s="14"/>
      <c r="F23" s="72">
        <v>76</v>
      </c>
      <c r="G23" s="73">
        <v>132</v>
      </c>
      <c r="H23" s="73">
        <v>323</v>
      </c>
      <c r="I23" s="60">
        <v>464</v>
      </c>
      <c r="J23" s="54"/>
      <c r="K23" s="72">
        <v>162</v>
      </c>
      <c r="L23" s="73">
        <v>315</v>
      </c>
      <c r="M23" s="60">
        <v>736</v>
      </c>
    </row>
    <row r="24" spans="2:14">
      <c r="B24" s="24"/>
      <c r="C24" s="2"/>
      <c r="D24" s="65" t="s">
        <v>12</v>
      </c>
      <c r="E24" s="14"/>
      <c r="F24" s="66">
        <v>0.55000000000000004</v>
      </c>
      <c r="G24" s="67">
        <f>G23/F23-1</f>
        <v>0.73684210526315796</v>
      </c>
      <c r="H24" s="67">
        <f>H23/G23-1</f>
        <v>1.4469696969696968</v>
      </c>
      <c r="I24" s="68">
        <f>I23/H23-1</f>
        <v>0.43653250773993801</v>
      </c>
      <c r="J24" s="54"/>
      <c r="K24" s="66">
        <v>0.38</v>
      </c>
      <c r="L24" s="67">
        <f>L23/K23-1</f>
        <v>0.94444444444444442</v>
      </c>
      <c r="M24" s="68">
        <f>M23/L23-1</f>
        <v>1.3365079365079366</v>
      </c>
    </row>
    <row r="25" spans="2:14">
      <c r="B25" s="24"/>
      <c r="C25" s="2"/>
      <c r="D25" s="65" t="s">
        <v>13</v>
      </c>
      <c r="E25" s="14"/>
      <c r="F25" s="66">
        <v>0.86</v>
      </c>
      <c r="G25" s="67">
        <v>0.78</v>
      </c>
      <c r="H25" s="67">
        <v>2.34</v>
      </c>
      <c r="I25" s="68">
        <v>0.38</v>
      </c>
      <c r="J25" s="54"/>
      <c r="K25" s="66">
        <v>0.63</v>
      </c>
      <c r="L25" s="67">
        <v>1.1299999999999999</v>
      </c>
      <c r="M25" s="68">
        <v>2.0499999999999998</v>
      </c>
    </row>
    <row r="26" spans="2:14">
      <c r="B26" s="24"/>
      <c r="C26" s="2"/>
      <c r="D26" s="14" t="s">
        <v>16</v>
      </c>
      <c r="E26" s="14"/>
      <c r="F26" s="72" t="s">
        <v>22</v>
      </c>
      <c r="G26" s="73" t="s">
        <v>22</v>
      </c>
      <c r="H26" s="73">
        <v>-17</v>
      </c>
      <c r="I26" s="60">
        <v>-100</v>
      </c>
      <c r="J26" s="54"/>
      <c r="K26" s="72" t="s">
        <v>22</v>
      </c>
      <c r="L26" s="73">
        <v>-247</v>
      </c>
      <c r="M26" s="60">
        <v>-43</v>
      </c>
      <c r="N26" s="2"/>
    </row>
    <row r="27" spans="2:14">
      <c r="B27" s="24"/>
      <c r="C27" s="2"/>
      <c r="D27" s="65" t="s">
        <v>17</v>
      </c>
      <c r="E27" s="14"/>
      <c r="F27" s="66" t="s">
        <v>22</v>
      </c>
      <c r="G27" s="67" t="s">
        <v>22</v>
      </c>
      <c r="H27" s="67">
        <f>H26/H23</f>
        <v>-5.2631578947368418E-2</v>
      </c>
      <c r="I27" s="68">
        <f>I26/I23</f>
        <v>-0.21551724137931033</v>
      </c>
      <c r="J27" s="54"/>
      <c r="K27" s="66" t="s">
        <v>22</v>
      </c>
      <c r="L27" s="67">
        <f>L26/L23</f>
        <v>-0.78412698412698412</v>
      </c>
      <c r="M27" s="68">
        <f>M26/M23</f>
        <v>-5.8423913043478264E-2</v>
      </c>
      <c r="N27" s="2"/>
    </row>
    <row r="28" spans="2:14">
      <c r="B28" s="24"/>
      <c r="C28" s="125" t="s">
        <v>28</v>
      </c>
      <c r="D28" s="11" t="s">
        <v>98</v>
      </c>
      <c r="E28" s="11"/>
      <c r="F28" s="47"/>
      <c r="G28" s="10"/>
      <c r="H28" s="10"/>
      <c r="I28" s="26"/>
      <c r="J28" s="13"/>
      <c r="K28" s="47"/>
      <c r="L28" s="10"/>
      <c r="M28" s="26"/>
    </row>
    <row r="29" spans="2:14" ht="14.45">
      <c r="B29" s="24"/>
      <c r="C29" s="2"/>
      <c r="D29" s="14" t="s">
        <v>99</v>
      </c>
      <c r="E29" s="14"/>
      <c r="F29" s="72">
        <v>166.7</v>
      </c>
      <c r="G29" s="73">
        <v>268.8</v>
      </c>
      <c r="H29" s="73">
        <v>760.3</v>
      </c>
      <c r="I29" s="60">
        <v>1393.1</v>
      </c>
      <c r="J29" s="54"/>
      <c r="K29" s="72">
        <v>369.4</v>
      </c>
      <c r="L29" s="73">
        <v>666.1</v>
      </c>
      <c r="M29" s="60">
        <v>1891</v>
      </c>
    </row>
    <row r="30" spans="2:14">
      <c r="B30" s="24"/>
      <c r="C30" s="2"/>
      <c r="D30" s="65" t="s">
        <v>48</v>
      </c>
      <c r="E30" s="14"/>
      <c r="F30" s="66">
        <v>0.5</v>
      </c>
      <c r="G30" s="67">
        <f>G29/F29-1</f>
        <v>0.61247750449910043</v>
      </c>
      <c r="H30" s="67">
        <v>0.87</v>
      </c>
      <c r="I30" s="68">
        <f>I29/H29-1</f>
        <v>0.83230303827436547</v>
      </c>
      <c r="J30" s="54"/>
      <c r="K30" s="66">
        <v>0.49</v>
      </c>
      <c r="L30" s="67">
        <f>L29/K29-1</f>
        <v>0.80319436924742837</v>
      </c>
      <c r="M30" s="68">
        <v>0.93</v>
      </c>
    </row>
    <row r="31" spans="2:14" ht="14.45">
      <c r="B31" s="24"/>
      <c r="C31" s="2"/>
      <c r="D31" s="65" t="s">
        <v>100</v>
      </c>
      <c r="E31" s="14"/>
      <c r="F31" s="66">
        <v>0.111</v>
      </c>
      <c r="G31" s="67">
        <v>0.27600000000000002</v>
      </c>
      <c r="H31" s="67">
        <v>0.42299999999999999</v>
      </c>
      <c r="I31" s="68">
        <v>0.48899999999999999</v>
      </c>
      <c r="J31" s="54"/>
      <c r="K31" s="66">
        <v>0.14899999999999999</v>
      </c>
      <c r="L31" s="67">
        <v>0.36499999999999999</v>
      </c>
      <c r="M31" s="68">
        <v>0.45</v>
      </c>
    </row>
    <row r="32" spans="2:14" ht="14.45">
      <c r="B32" s="24"/>
      <c r="C32" s="2"/>
      <c r="D32" s="14" t="s">
        <v>101</v>
      </c>
      <c r="E32" s="14"/>
      <c r="F32" s="72">
        <v>2012</v>
      </c>
      <c r="G32" s="73">
        <v>3192</v>
      </c>
      <c r="H32" s="73">
        <v>9055.2999999999993</v>
      </c>
      <c r="I32" s="60">
        <v>16158.5</v>
      </c>
      <c r="J32" s="54"/>
      <c r="K32" s="72">
        <v>4454</v>
      </c>
      <c r="L32" s="73">
        <v>7436</v>
      </c>
      <c r="M32" s="60">
        <v>21806</v>
      </c>
    </row>
    <row r="33" spans="2:13">
      <c r="B33" s="24"/>
      <c r="C33" s="2"/>
      <c r="D33" s="65" t="s">
        <v>102</v>
      </c>
      <c r="E33" s="14"/>
      <c r="F33" s="66">
        <v>0.42</v>
      </c>
      <c r="G33" s="67">
        <f>G32/F32-1</f>
        <v>0.58648111332007957</v>
      </c>
      <c r="H33" s="67">
        <v>0.64200000000000002</v>
      </c>
      <c r="I33" s="68">
        <f>I32/H32-1</f>
        <v>0.78442459112343066</v>
      </c>
      <c r="J33" s="54"/>
      <c r="K33" s="66">
        <v>0.42</v>
      </c>
      <c r="L33" s="67">
        <f>L32/K32-1</f>
        <v>0.66951055231252798</v>
      </c>
      <c r="M33" s="68">
        <v>0.72</v>
      </c>
    </row>
    <row r="34" spans="2:13">
      <c r="B34" s="24"/>
      <c r="C34" s="2"/>
      <c r="D34" s="65" t="s">
        <v>103</v>
      </c>
      <c r="E34" s="14"/>
      <c r="F34" s="66">
        <v>0.56999999999999995</v>
      </c>
      <c r="G34" s="67">
        <v>0.60399999999999998</v>
      </c>
      <c r="H34" s="67">
        <v>0.66900000000000004</v>
      </c>
      <c r="I34" s="68">
        <v>0.86099999999999999</v>
      </c>
      <c r="J34" s="54"/>
      <c r="K34" s="66">
        <v>0.55000000000000004</v>
      </c>
      <c r="L34" s="67">
        <v>0.66500000000000004</v>
      </c>
      <c r="M34" s="68">
        <v>0.79</v>
      </c>
    </row>
    <row r="35" spans="2:13">
      <c r="B35" s="24"/>
      <c r="C35" s="2"/>
      <c r="D35" s="14" t="s">
        <v>104</v>
      </c>
      <c r="E35" s="14"/>
      <c r="F35" s="72">
        <v>91</v>
      </c>
      <c r="G35" s="73">
        <v>126</v>
      </c>
      <c r="H35" s="73">
        <v>234</v>
      </c>
      <c r="I35" s="60">
        <v>703</v>
      </c>
      <c r="J35" s="54"/>
      <c r="K35" s="72">
        <v>174</v>
      </c>
      <c r="L35" s="73">
        <v>305</v>
      </c>
      <c r="M35" s="60">
        <v>615</v>
      </c>
    </row>
    <row r="36" spans="2:13">
      <c r="B36" s="24"/>
      <c r="C36" s="2"/>
      <c r="D36" s="65" t="s">
        <v>12</v>
      </c>
      <c r="E36" s="14"/>
      <c r="F36" s="66">
        <f>F35/6-1</f>
        <v>14.166666666666666</v>
      </c>
      <c r="G36" s="67">
        <f>G35/F35-1</f>
        <v>0.38461538461538458</v>
      </c>
      <c r="H36" s="67">
        <f>H35/G35-1</f>
        <v>0.85714285714285721</v>
      </c>
      <c r="I36" s="68">
        <f>I35/H35-1</f>
        <v>2.0042735042735043</v>
      </c>
      <c r="J36" s="54"/>
      <c r="K36" s="66">
        <f>K35/43-1</f>
        <v>3.0465116279069768</v>
      </c>
      <c r="L36" s="67">
        <f>L35/K35-1</f>
        <v>0.75287356321839072</v>
      </c>
      <c r="M36" s="68">
        <f>M35/L35-1</f>
        <v>1.0163934426229506</v>
      </c>
    </row>
    <row r="37" spans="2:13">
      <c r="B37" s="24"/>
      <c r="C37" s="2"/>
      <c r="D37" s="65" t="s">
        <v>13</v>
      </c>
      <c r="E37" s="14"/>
      <c r="F37" s="66">
        <v>0.17</v>
      </c>
      <c r="G37" s="67">
        <v>0.49</v>
      </c>
      <c r="H37" s="67">
        <v>0.87</v>
      </c>
      <c r="I37" s="68">
        <v>1.57</v>
      </c>
      <c r="J37" s="54"/>
      <c r="K37" s="66">
        <v>0.12</v>
      </c>
      <c r="L37" s="67">
        <v>0.85</v>
      </c>
      <c r="M37" s="68">
        <v>0.99</v>
      </c>
    </row>
    <row r="38" spans="2:13">
      <c r="B38" s="24"/>
      <c r="C38" s="2"/>
      <c r="D38" s="14" t="s">
        <v>105</v>
      </c>
      <c r="E38" s="14"/>
      <c r="F38" s="72">
        <v>-23</v>
      </c>
      <c r="G38" s="73">
        <v>-57</v>
      </c>
      <c r="H38" s="73">
        <v>-100</v>
      </c>
      <c r="I38" s="60">
        <v>-160</v>
      </c>
      <c r="J38" s="54"/>
      <c r="K38" s="72">
        <v>-50</v>
      </c>
      <c r="L38" s="73">
        <v>-143</v>
      </c>
      <c r="M38" s="60">
        <v>-195</v>
      </c>
    </row>
    <row r="39" spans="2:13">
      <c r="B39" s="24"/>
      <c r="C39" s="2"/>
      <c r="D39" s="65" t="s">
        <v>17</v>
      </c>
      <c r="E39" s="14"/>
      <c r="F39" s="66">
        <f>F38/F35</f>
        <v>-0.25274725274725274</v>
      </c>
      <c r="G39" s="67">
        <f>G38/G35</f>
        <v>-0.45238095238095238</v>
      </c>
      <c r="H39" s="67">
        <f>H38/H35</f>
        <v>-0.42735042735042733</v>
      </c>
      <c r="I39" s="68">
        <f>I38/I35</f>
        <v>-0.22759601706970128</v>
      </c>
      <c r="J39" s="54"/>
      <c r="K39" s="66">
        <f>K38/K35</f>
        <v>-0.28735632183908044</v>
      </c>
      <c r="L39" s="67">
        <f>L38/L35</f>
        <v>-0.46885245901639344</v>
      </c>
      <c r="M39" s="68">
        <f>M38/M35</f>
        <v>-0.31707317073170732</v>
      </c>
    </row>
    <row r="40" spans="2:13" ht="14.45">
      <c r="B40" s="24"/>
      <c r="C40" s="125" t="s">
        <v>28</v>
      </c>
      <c r="D40" s="11" t="s">
        <v>106</v>
      </c>
      <c r="E40" s="11"/>
      <c r="F40" s="47"/>
      <c r="G40" s="10"/>
      <c r="H40" s="10"/>
      <c r="I40" s="26"/>
      <c r="J40" s="13"/>
      <c r="K40" s="47"/>
      <c r="L40" s="10"/>
      <c r="M40" s="26"/>
    </row>
    <row r="41" spans="2:13" ht="14.45">
      <c r="B41" s="24"/>
      <c r="C41" s="2"/>
      <c r="D41" s="59" t="s">
        <v>86</v>
      </c>
      <c r="E41" s="14"/>
      <c r="F41" s="74">
        <v>3.19</v>
      </c>
      <c r="G41" s="75">
        <v>1.65</v>
      </c>
      <c r="H41" s="75">
        <v>-0.35</v>
      </c>
      <c r="I41" s="76">
        <v>0.45</v>
      </c>
      <c r="J41" s="54"/>
      <c r="K41" s="74">
        <v>3.2</v>
      </c>
      <c r="L41" s="75">
        <v>1.4539</v>
      </c>
      <c r="M41" s="76">
        <v>-0.42</v>
      </c>
    </row>
    <row r="42" spans="2:13" ht="14.45">
      <c r="B42" s="24"/>
      <c r="C42" s="2"/>
      <c r="D42" s="59" t="s">
        <v>87</v>
      </c>
      <c r="E42" s="14"/>
      <c r="F42" s="74">
        <v>2.4700000000000002</v>
      </c>
      <c r="G42" s="75">
        <v>1.34</v>
      </c>
      <c r="H42" s="75">
        <v>-0.31</v>
      </c>
      <c r="I42" s="76">
        <v>0.71</v>
      </c>
      <c r="J42" s="54"/>
      <c r="K42" s="74">
        <v>2.38</v>
      </c>
      <c r="L42" s="75">
        <v>1.21</v>
      </c>
      <c r="M42" s="76">
        <v>-0.31</v>
      </c>
    </row>
    <row r="43" spans="2:13" ht="14.45">
      <c r="B43" s="24"/>
      <c r="C43" s="2"/>
      <c r="D43" s="59" t="s">
        <v>88</v>
      </c>
      <c r="E43" s="14"/>
      <c r="F43" s="74">
        <v>2.72</v>
      </c>
      <c r="G43" s="75">
        <v>1.37</v>
      </c>
      <c r="H43" s="75">
        <v>-0.27</v>
      </c>
      <c r="I43" s="76">
        <v>0.69</v>
      </c>
      <c r="J43" s="54"/>
      <c r="K43" s="74">
        <v>2.65</v>
      </c>
      <c r="L43" s="75">
        <v>1.2496</v>
      </c>
      <c r="M43" s="76">
        <v>-0.28000000000000003</v>
      </c>
    </row>
    <row r="44" spans="2:13" ht="14.45">
      <c r="B44" s="24"/>
      <c r="C44" s="2"/>
      <c r="D44" s="14" t="s">
        <v>107</v>
      </c>
      <c r="E44" s="14"/>
      <c r="F44" s="72">
        <v>43215</v>
      </c>
      <c r="G44" s="73">
        <v>120429</v>
      </c>
      <c r="H44" s="73">
        <v>95114</v>
      </c>
      <c r="I44" s="60">
        <v>127485</v>
      </c>
      <c r="J44" s="54"/>
      <c r="K44" s="72">
        <v>75347</v>
      </c>
      <c r="L44" s="73">
        <v>122462</v>
      </c>
      <c r="M44" s="60">
        <v>112463</v>
      </c>
    </row>
    <row r="45" spans="2:13" ht="14.45">
      <c r="B45" s="24"/>
      <c r="C45" s="2"/>
      <c r="D45" s="14" t="s">
        <v>108</v>
      </c>
      <c r="E45" s="14"/>
      <c r="F45" s="72" t="s">
        <v>22</v>
      </c>
      <c r="G45" s="73">
        <v>204076</v>
      </c>
      <c r="H45" s="73">
        <v>123496</v>
      </c>
      <c r="I45" s="60">
        <v>252548</v>
      </c>
      <c r="J45" s="54"/>
      <c r="K45" s="72" t="s">
        <v>22</v>
      </c>
      <c r="L45" s="73">
        <v>179194</v>
      </c>
      <c r="M45" s="60">
        <v>164317</v>
      </c>
    </row>
    <row r="46" spans="2:13" ht="14.45">
      <c r="B46" s="24"/>
      <c r="C46" s="2"/>
      <c r="D46" s="14" t="s">
        <v>109</v>
      </c>
      <c r="E46" s="14"/>
      <c r="F46" s="72" t="s">
        <v>22</v>
      </c>
      <c r="G46" s="73">
        <v>500</v>
      </c>
      <c r="H46" s="73">
        <v>485</v>
      </c>
      <c r="I46" s="60">
        <v>501</v>
      </c>
      <c r="J46" s="54"/>
      <c r="K46" s="72">
        <v>130</v>
      </c>
      <c r="L46" s="73">
        <v>523</v>
      </c>
      <c r="M46" s="60">
        <v>489</v>
      </c>
    </row>
    <row r="47" spans="2:13">
      <c r="B47" s="24"/>
      <c r="C47" s="2"/>
      <c r="D47" s="14" t="s">
        <v>110</v>
      </c>
      <c r="E47" s="14"/>
      <c r="F47" s="72">
        <v>15</v>
      </c>
      <c r="G47" s="73">
        <v>48</v>
      </c>
      <c r="H47" s="73">
        <v>54</v>
      </c>
      <c r="I47" s="60">
        <v>87</v>
      </c>
      <c r="J47" s="54"/>
      <c r="K47" s="72">
        <v>41</v>
      </c>
      <c r="L47" s="73">
        <v>132</v>
      </c>
      <c r="M47" s="60">
        <v>135</v>
      </c>
    </row>
    <row r="48" spans="2:13">
      <c r="B48" s="24"/>
      <c r="C48" s="2"/>
      <c r="D48" s="65" t="s">
        <v>12</v>
      </c>
      <c r="E48" s="14"/>
      <c r="F48" s="66">
        <f>F47/1-1</f>
        <v>14</v>
      </c>
      <c r="G48" s="67">
        <f>G47/F47-1</f>
        <v>2.2000000000000002</v>
      </c>
      <c r="H48" s="67">
        <f>H47/G47-1</f>
        <v>0.125</v>
      </c>
      <c r="I48" s="68">
        <f>I47/H47-1</f>
        <v>0.61111111111111116</v>
      </c>
      <c r="J48" s="54"/>
      <c r="K48" s="66">
        <f>K47/6-1</f>
        <v>5.833333333333333</v>
      </c>
      <c r="L48" s="67">
        <f>L47/K47-1</f>
        <v>2.2195121951219514</v>
      </c>
      <c r="M48" s="68">
        <f>M47/L47-1</f>
        <v>2.2727272727272707E-2</v>
      </c>
    </row>
    <row r="49" spans="2:13" ht="14.1" thickBot="1">
      <c r="B49" s="24"/>
      <c r="C49" s="2"/>
      <c r="D49" s="65" t="s">
        <v>13</v>
      </c>
      <c r="E49" s="14"/>
      <c r="F49" s="69">
        <v>2</v>
      </c>
      <c r="G49" s="70">
        <v>1.7</v>
      </c>
      <c r="H49" s="70">
        <v>0.17</v>
      </c>
      <c r="I49" s="71">
        <v>0.62</v>
      </c>
      <c r="J49" s="54"/>
      <c r="K49" s="69">
        <v>2.6667000000000001</v>
      </c>
      <c r="L49" s="70">
        <v>1.8217000000000001</v>
      </c>
      <c r="M49" s="71">
        <v>0.03</v>
      </c>
    </row>
    <row r="50" spans="2:13">
      <c r="B50" s="24"/>
      <c r="D50" s="2"/>
      <c r="M50" s="30"/>
    </row>
    <row r="51" spans="2:13">
      <c r="B51" s="24"/>
      <c r="D51" s="16" t="s">
        <v>35</v>
      </c>
      <c r="E51" s="16"/>
      <c r="M51" s="30"/>
    </row>
    <row r="52" spans="2:13">
      <c r="B52" s="24"/>
      <c r="D52" s="17" t="s">
        <v>36</v>
      </c>
      <c r="E52" s="18" t="s">
        <v>111</v>
      </c>
      <c r="M52" s="30"/>
    </row>
    <row r="53" spans="2:13">
      <c r="B53" s="24"/>
      <c r="D53" s="17" t="s">
        <v>38</v>
      </c>
      <c r="E53" s="18" t="s">
        <v>112</v>
      </c>
      <c r="M53" s="30"/>
    </row>
    <row r="54" spans="2:13">
      <c r="B54" s="24"/>
      <c r="D54" s="17" t="s">
        <v>41</v>
      </c>
      <c r="E54" s="18" t="s">
        <v>113</v>
      </c>
      <c r="M54" s="30"/>
    </row>
    <row r="55" spans="2:13">
      <c r="B55" s="24"/>
      <c r="C55" s="15"/>
      <c r="D55" s="17" t="s">
        <v>43</v>
      </c>
      <c r="E55" s="18" t="s">
        <v>114</v>
      </c>
      <c r="F55" s="16"/>
      <c r="G55" s="16"/>
      <c r="H55" s="16"/>
      <c r="I55" s="16"/>
      <c r="J55" s="16"/>
      <c r="K55" s="16"/>
      <c r="L55" s="16"/>
      <c r="M55" s="30"/>
    </row>
    <row r="56" spans="2:13">
      <c r="B56" s="24"/>
      <c r="C56" s="17"/>
      <c r="D56" s="17"/>
      <c r="E56" s="18" t="s">
        <v>115</v>
      </c>
      <c r="F56" s="16"/>
      <c r="G56" s="16"/>
      <c r="H56" s="16"/>
      <c r="I56" s="16"/>
      <c r="J56" s="16"/>
      <c r="K56" s="16"/>
      <c r="L56" s="16"/>
      <c r="M56" s="30"/>
    </row>
    <row r="57" spans="2:13">
      <c r="B57" s="24"/>
      <c r="C57" s="15"/>
      <c r="D57" s="17" t="s">
        <v>76</v>
      </c>
      <c r="E57" s="18" t="s">
        <v>116</v>
      </c>
      <c r="F57" s="16"/>
      <c r="G57" s="16"/>
      <c r="H57" s="16"/>
      <c r="I57" s="16"/>
      <c r="J57" s="16"/>
      <c r="K57" s="16"/>
      <c r="L57" s="16"/>
      <c r="M57" s="30"/>
    </row>
    <row r="58" spans="2:13" ht="12.75" customHeight="1" thickBot="1">
      <c r="B58" s="31"/>
      <c r="C58" s="32"/>
      <c r="D58" s="33" t="s">
        <v>78</v>
      </c>
      <c r="E58" s="34" t="s">
        <v>83</v>
      </c>
      <c r="F58" s="37"/>
      <c r="G58" s="37"/>
      <c r="H58" s="37"/>
      <c r="I58" s="37"/>
      <c r="J58" s="37"/>
      <c r="K58" s="37"/>
      <c r="L58" s="37"/>
      <c r="M58" s="36"/>
    </row>
    <row r="59" spans="2:13" s="12" customFormat="1" ht="6" customHeight="1">
      <c r="B59" s="2"/>
      <c r="C59" s="8"/>
      <c r="D59" s="8"/>
      <c r="E59" s="2"/>
      <c r="F59" s="2"/>
      <c r="G59" s="2"/>
      <c r="H59" s="2"/>
      <c r="I59" s="2"/>
      <c r="J59" s="2"/>
      <c r="K59" s="2"/>
      <c r="L59" s="2"/>
      <c r="M59" s="2"/>
    </row>
    <row r="60" spans="2:13">
      <c r="F60" s="104"/>
      <c r="G60" s="104"/>
      <c r="H60" s="104"/>
      <c r="I60" s="103"/>
      <c r="K60" s="104"/>
      <c r="L60" s="104"/>
      <c r="M60" s="103"/>
    </row>
  </sheetData>
  <pageMargins left="0.7" right="0.7" top="0.75" bottom="0.75" header="0.3" footer="0.3"/>
  <pageSetup scale="55" orientation="portrait" r:id="rId1"/>
  <ignoredErrors>
    <ignoredError sqref="D52:D53 D54 D55:D56 E58 D57:D5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4C928-BC63-4200-8167-5228649CFACB}">
  <dimension ref="A1:X6"/>
  <sheetViews>
    <sheetView workbookViewId="0">
      <selection activeCell="R6" sqref="R6"/>
    </sheetView>
  </sheetViews>
  <sheetFormatPr defaultColWidth="8.85546875" defaultRowHeight="14.45"/>
  <cols>
    <col min="24" max="24" width="12" bestFit="1" customWidth="1"/>
  </cols>
  <sheetData>
    <row r="1" spans="1:24">
      <c r="A1" s="7">
        <v>43191</v>
      </c>
      <c r="B1" s="7">
        <v>43221</v>
      </c>
      <c r="C1" s="7">
        <v>43252</v>
      </c>
      <c r="D1" s="7">
        <v>43282</v>
      </c>
      <c r="E1" s="7">
        <v>43313</v>
      </c>
      <c r="F1" s="7">
        <v>43344</v>
      </c>
      <c r="G1" s="7">
        <v>43374</v>
      </c>
      <c r="H1" s="7">
        <v>43405</v>
      </c>
      <c r="I1" s="7">
        <v>43435</v>
      </c>
      <c r="J1" s="7">
        <v>43466</v>
      </c>
      <c r="K1" s="7">
        <v>43497</v>
      </c>
      <c r="L1" s="7">
        <v>43525</v>
      </c>
      <c r="M1" s="7">
        <v>43556</v>
      </c>
      <c r="N1" s="7">
        <v>43586</v>
      </c>
      <c r="O1" s="7">
        <v>43617</v>
      </c>
      <c r="P1" s="7">
        <v>43647</v>
      </c>
      <c r="Q1" s="7">
        <v>43678</v>
      </c>
      <c r="R1" s="7">
        <v>43709</v>
      </c>
      <c r="S1" s="7">
        <v>43739</v>
      </c>
      <c r="T1" s="7">
        <v>43770</v>
      </c>
      <c r="U1" s="7">
        <v>43800</v>
      </c>
      <c r="V1" s="7">
        <v>43831</v>
      </c>
      <c r="W1" s="7">
        <v>43862</v>
      </c>
      <c r="X1" s="7">
        <v>43891</v>
      </c>
    </row>
    <row r="2" spans="1:24">
      <c r="A2">
        <v>0.3</v>
      </c>
      <c r="B2">
        <v>0.3</v>
      </c>
      <c r="C2">
        <v>0.4</v>
      </c>
      <c r="D2">
        <v>0.4</v>
      </c>
      <c r="E2">
        <v>0.4</v>
      </c>
      <c r="F2">
        <v>0.5</v>
      </c>
      <c r="G2">
        <v>0.7</v>
      </c>
      <c r="H2">
        <v>1</v>
      </c>
      <c r="I2">
        <v>1.4</v>
      </c>
      <c r="J2">
        <v>2.1</v>
      </c>
      <c r="K2">
        <v>2.6</v>
      </c>
      <c r="L2">
        <v>3.1</v>
      </c>
      <c r="M2">
        <v>3</v>
      </c>
      <c r="N2">
        <v>3.4</v>
      </c>
      <c r="O2">
        <v>3.5</v>
      </c>
      <c r="P2">
        <v>4.0999999999999996</v>
      </c>
      <c r="Q2">
        <v>4.8</v>
      </c>
      <c r="R2">
        <v>5</v>
      </c>
      <c r="S2">
        <v>5.5</v>
      </c>
      <c r="T2">
        <v>6.7</v>
      </c>
      <c r="U2">
        <v>6.6</v>
      </c>
      <c r="V2">
        <v>7.3</v>
      </c>
      <c r="W2">
        <v>6.8</v>
      </c>
      <c r="X2">
        <v>9.4</v>
      </c>
    </row>
    <row r="3" spans="1:24">
      <c r="A3">
        <v>7.2</v>
      </c>
      <c r="B3">
        <v>7.6</v>
      </c>
      <c r="C3">
        <v>7.7</v>
      </c>
      <c r="D3">
        <v>8.1</v>
      </c>
      <c r="E3">
        <v>8.4</v>
      </c>
      <c r="F3">
        <v>9.3000000000000007</v>
      </c>
      <c r="G3">
        <v>10</v>
      </c>
      <c r="H3">
        <v>11.3</v>
      </c>
      <c r="I3">
        <v>11.9</v>
      </c>
      <c r="J3">
        <v>12</v>
      </c>
      <c r="K3">
        <v>11.4</v>
      </c>
      <c r="L3">
        <v>14.4</v>
      </c>
      <c r="M3">
        <v>13.4</v>
      </c>
      <c r="N3">
        <v>14.6</v>
      </c>
      <c r="O3">
        <v>15</v>
      </c>
      <c r="P3">
        <v>15.2</v>
      </c>
      <c r="Q3">
        <v>15.5</v>
      </c>
      <c r="R3">
        <v>16.2</v>
      </c>
      <c r="S3">
        <v>17.399999999999999</v>
      </c>
      <c r="T3">
        <v>19.899999999999999</v>
      </c>
      <c r="U3">
        <v>19.2</v>
      </c>
      <c r="V3">
        <v>18.8</v>
      </c>
      <c r="W3">
        <v>18.3</v>
      </c>
      <c r="X3">
        <v>21.3</v>
      </c>
    </row>
    <row r="4" spans="1:24">
      <c r="F4">
        <f>SUM(A2:F2)</f>
        <v>2.2999999999999998</v>
      </c>
      <c r="L4">
        <f>SUM(A2:L2)</f>
        <v>13.2</v>
      </c>
      <c r="R4">
        <f>SUM(M2:R2)</f>
        <v>23.8</v>
      </c>
      <c r="X4">
        <f>SUM(M2:X2)</f>
        <v>66.099999999999994</v>
      </c>
    </row>
    <row r="5" spans="1:24">
      <c r="F5">
        <f>SUM(A3:F3)</f>
        <v>48.3</v>
      </c>
      <c r="L5">
        <f>SUM(A3:L3)</f>
        <v>119.30000000000001</v>
      </c>
      <c r="R5">
        <f>SUM(M3:R3)</f>
        <v>89.9</v>
      </c>
      <c r="X5">
        <f>SUM(M3:X3)</f>
        <v>204.80000000000004</v>
      </c>
    </row>
    <row r="6" spans="1:24">
      <c r="F6" s="1">
        <f>F4/F5</f>
        <v>4.7619047619047616E-2</v>
      </c>
      <c r="L6" s="1">
        <f>L4/L5</f>
        <v>0.11064543168482814</v>
      </c>
      <c r="M6" s="1"/>
      <c r="N6" s="1"/>
      <c r="O6" s="1"/>
      <c r="P6" s="1"/>
      <c r="Q6" s="1"/>
      <c r="R6" s="1">
        <f>R4/R5</f>
        <v>0.26473859844271413</v>
      </c>
      <c r="S6" s="1"/>
      <c r="T6" s="1"/>
      <c r="U6" s="1"/>
      <c r="V6" s="1"/>
      <c r="W6" s="1"/>
      <c r="X6" s="1">
        <f>X4/X5</f>
        <v>0.32275390624999989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0287-B341-4069-A22E-67D565228410}">
  <dimension ref="B1:N50"/>
  <sheetViews>
    <sheetView showGridLines="0" zoomScaleNormal="100" zoomScaleSheetLayoutView="100" workbookViewId="0">
      <pane xSplit="5" ySplit="3" topLeftCell="F4" activePane="bottomRight" state="frozen"/>
      <selection pane="bottomRight" activeCell="B2" sqref="B2"/>
      <selection pane="bottomLeft" activeCell="A3" sqref="A3"/>
      <selection pane="topRight" activeCell="B1" sqref="B1"/>
    </sheetView>
  </sheetViews>
  <sheetFormatPr defaultColWidth="9.140625" defaultRowHeight="13.5"/>
  <cols>
    <col min="1" max="1" width="1.7109375" style="2" customWidth="1"/>
    <col min="2" max="2" width="4.7109375" style="2" customWidth="1"/>
    <col min="3" max="3" width="33.85546875" style="8" customWidth="1"/>
    <col min="4" max="4" width="2.85546875" style="8" customWidth="1"/>
    <col min="5" max="5" width="44.42578125" style="2" customWidth="1"/>
    <col min="6" max="9" width="12.140625" style="2" customWidth="1"/>
    <col min="10" max="10" width="2.42578125" style="2" customWidth="1"/>
    <col min="11" max="13" width="12.140625" style="2" customWidth="1"/>
    <col min="14" max="14" width="1.28515625" style="12" customWidth="1"/>
    <col min="15" max="16384" width="9.140625" style="2"/>
  </cols>
  <sheetData>
    <row r="1" spans="2:14" ht="7.5" customHeight="1" thickBot="1"/>
    <row r="2" spans="2:14">
      <c r="B2" s="20" t="s">
        <v>20</v>
      </c>
      <c r="C2" s="21"/>
      <c r="D2" s="22"/>
      <c r="E2" s="22"/>
      <c r="F2" s="20"/>
      <c r="G2" s="22"/>
      <c r="H2" s="22"/>
      <c r="I2" s="23"/>
      <c r="J2" s="64"/>
      <c r="K2" s="20"/>
      <c r="L2" s="22"/>
      <c r="M2" s="23"/>
    </row>
    <row r="3" spans="2:14" ht="14.45">
      <c r="B3" s="24"/>
      <c r="C3" s="9" t="s">
        <v>1</v>
      </c>
      <c r="D3" s="12" t="s">
        <v>2</v>
      </c>
      <c r="E3" s="14"/>
      <c r="F3" s="130" t="s">
        <v>3</v>
      </c>
      <c r="G3" s="127" t="s">
        <v>4</v>
      </c>
      <c r="H3" s="127" t="s">
        <v>117</v>
      </c>
      <c r="I3" s="128" t="s">
        <v>6</v>
      </c>
      <c r="J3" s="131"/>
      <c r="K3" s="130" t="s">
        <v>7</v>
      </c>
      <c r="L3" s="127" t="s">
        <v>8</v>
      </c>
      <c r="M3" s="128" t="s">
        <v>9</v>
      </c>
    </row>
    <row r="4" spans="2:14">
      <c r="B4" s="24"/>
      <c r="C4" s="2"/>
      <c r="D4" s="11" t="s">
        <v>118</v>
      </c>
      <c r="E4" s="11"/>
      <c r="F4" s="47"/>
      <c r="G4" s="10"/>
      <c r="H4" s="10"/>
      <c r="I4" s="26"/>
      <c r="J4" s="13"/>
      <c r="K4" s="47"/>
      <c r="L4" s="10"/>
      <c r="M4" s="26"/>
    </row>
    <row r="5" spans="2:14">
      <c r="B5" s="24"/>
      <c r="C5" s="2"/>
      <c r="D5" s="14" t="s">
        <v>119</v>
      </c>
      <c r="E5" s="14"/>
      <c r="F5" s="72">
        <f>F25+F34</f>
        <v>14.190000000000001</v>
      </c>
      <c r="G5" s="73">
        <f>G25+G34</f>
        <v>17.66</v>
      </c>
      <c r="H5" s="73">
        <f>H25+H34</f>
        <v>23.72</v>
      </c>
      <c r="I5" s="60">
        <f>I25+I34</f>
        <v>35.269999999999996</v>
      </c>
      <c r="J5" s="54"/>
      <c r="K5" s="72">
        <f>K25+K34</f>
        <v>30.09</v>
      </c>
      <c r="L5" s="73">
        <f>L25+L34</f>
        <v>37.880000000000003</v>
      </c>
      <c r="M5" s="60">
        <f>M25+M34</f>
        <v>55.05</v>
      </c>
      <c r="N5" s="2"/>
    </row>
    <row r="6" spans="2:14">
      <c r="B6" s="24"/>
      <c r="C6" s="2"/>
      <c r="D6" s="65" t="s">
        <v>12</v>
      </c>
      <c r="E6" s="14"/>
      <c r="F6" s="66">
        <v>0.22</v>
      </c>
      <c r="G6" s="67">
        <f>G5/F5-1</f>
        <v>0.24453840732910481</v>
      </c>
      <c r="H6" s="67">
        <f>H5/G5-1</f>
        <v>0.3431483578708947</v>
      </c>
      <c r="I6" s="68">
        <f>I5/H5-1</f>
        <v>0.48693086003372676</v>
      </c>
      <c r="J6" s="54"/>
      <c r="K6" s="66">
        <v>0.18</v>
      </c>
      <c r="L6" s="67">
        <f>L5/K5-1</f>
        <v>0.25888999667663692</v>
      </c>
      <c r="M6" s="68">
        <f>M5/L5-1</f>
        <v>0.45327349524815186</v>
      </c>
      <c r="N6" s="2"/>
    </row>
    <row r="7" spans="2:14">
      <c r="B7" s="24"/>
      <c r="C7" s="2"/>
      <c r="D7" s="65" t="s">
        <v>13</v>
      </c>
      <c r="E7" s="14"/>
      <c r="F7" s="66">
        <v>0.28999999999999998</v>
      </c>
      <c r="G7" s="67">
        <v>0.3</v>
      </c>
      <c r="H7" s="67">
        <v>0.37</v>
      </c>
      <c r="I7" s="68">
        <v>0.48</v>
      </c>
      <c r="J7" s="54"/>
      <c r="K7" s="66">
        <v>0.28999999999999998</v>
      </c>
      <c r="L7" s="67">
        <v>0.28999999999999998</v>
      </c>
      <c r="M7" s="68">
        <v>0.46</v>
      </c>
      <c r="N7" s="2"/>
    </row>
    <row r="8" spans="2:14" ht="14.45">
      <c r="B8" s="24"/>
      <c r="C8" s="2"/>
      <c r="D8" s="14" t="s">
        <v>120</v>
      </c>
      <c r="E8" s="14"/>
      <c r="F8" s="72">
        <f>F28+F37</f>
        <v>409.45000000000005</v>
      </c>
      <c r="G8" s="73">
        <f>G28+G37</f>
        <v>554.44000000000005</v>
      </c>
      <c r="H8" s="73">
        <f>H28+H37</f>
        <v>738.97</v>
      </c>
      <c r="I8" s="60">
        <f>I28+I37</f>
        <v>1074.54</v>
      </c>
      <c r="J8" s="54"/>
      <c r="K8" s="72">
        <f>K28+K37</f>
        <v>920.26</v>
      </c>
      <c r="L8" s="73">
        <f>L28+L37</f>
        <v>1197.5500000000002</v>
      </c>
      <c r="M8" s="60">
        <f>M28+M37</f>
        <v>1657.6</v>
      </c>
    </row>
    <row r="9" spans="2:14">
      <c r="B9" s="24"/>
      <c r="C9" s="2"/>
      <c r="D9" s="65" t="s">
        <v>48</v>
      </c>
      <c r="E9" s="14"/>
      <c r="F9" s="66">
        <v>0.35</v>
      </c>
      <c r="G9" s="67">
        <f>G8/F8-1</f>
        <v>0.35410917083893034</v>
      </c>
      <c r="H9" s="67">
        <f>H8/G8-1</f>
        <v>0.33282230719284311</v>
      </c>
      <c r="I9" s="68">
        <f>I8/H8-1</f>
        <v>0.45410503809356251</v>
      </c>
      <c r="J9" s="54"/>
      <c r="K9" s="66">
        <v>0.41</v>
      </c>
      <c r="L9" s="67">
        <f>L8/K8-1</f>
        <v>0.301317019103297</v>
      </c>
      <c r="M9" s="68">
        <f>M8/L8-1</f>
        <v>0.38415932528913177</v>
      </c>
      <c r="N9" s="2"/>
    </row>
    <row r="10" spans="2:14">
      <c r="B10" s="24"/>
      <c r="C10" s="2"/>
      <c r="D10" s="65" t="s">
        <v>121</v>
      </c>
      <c r="E10" s="14"/>
      <c r="F10" s="66">
        <v>0.35</v>
      </c>
      <c r="G10" s="67">
        <v>0.35</v>
      </c>
      <c r="H10" s="67">
        <v>0.25</v>
      </c>
      <c r="I10" s="68">
        <v>0.45</v>
      </c>
      <c r="J10" s="54"/>
      <c r="K10" s="66">
        <v>0.41</v>
      </c>
      <c r="L10" s="67">
        <v>0.28000000000000003</v>
      </c>
      <c r="M10" s="68">
        <v>0.32</v>
      </c>
    </row>
    <row r="11" spans="2:14">
      <c r="B11" s="24"/>
      <c r="C11" s="2"/>
      <c r="D11" s="14" t="s">
        <v>11</v>
      </c>
      <c r="E11" s="14"/>
      <c r="F11" s="72">
        <v>171</v>
      </c>
      <c r="G11" s="73">
        <v>199</v>
      </c>
      <c r="H11" s="73">
        <v>252</v>
      </c>
      <c r="I11" s="60">
        <v>359</v>
      </c>
      <c r="J11" s="54"/>
      <c r="K11" s="72">
        <v>360</v>
      </c>
      <c r="L11" s="73">
        <v>428</v>
      </c>
      <c r="M11" s="60">
        <v>577</v>
      </c>
      <c r="N11" s="2"/>
    </row>
    <row r="12" spans="2:14">
      <c r="B12" s="24"/>
      <c r="C12" s="2"/>
      <c r="D12" s="65" t="s">
        <v>12</v>
      </c>
      <c r="E12" s="14"/>
      <c r="F12" s="66">
        <v>0.36</v>
      </c>
      <c r="G12" s="67">
        <f>G11/F11-1</f>
        <v>0.16374269005847952</v>
      </c>
      <c r="H12" s="67">
        <f>H11/G11-1</f>
        <v>0.26633165829145722</v>
      </c>
      <c r="I12" s="68">
        <f>I11/H11-1</f>
        <v>0.42460317460317465</v>
      </c>
      <c r="J12" s="54"/>
      <c r="K12" s="66">
        <v>0.22</v>
      </c>
      <c r="L12" s="67">
        <f>L11/K11-1</f>
        <v>0.18888888888888888</v>
      </c>
      <c r="M12" s="68">
        <f>M11/L11-1</f>
        <v>0.34813084112149539</v>
      </c>
      <c r="N12" s="2"/>
    </row>
    <row r="13" spans="2:14">
      <c r="B13" s="24"/>
      <c r="C13" s="2"/>
      <c r="D13" s="65" t="s">
        <v>13</v>
      </c>
      <c r="E13" s="14"/>
      <c r="F13" s="66">
        <v>0.33</v>
      </c>
      <c r="G13" s="67">
        <v>0.2</v>
      </c>
      <c r="H13" s="67">
        <v>0.28999999999999998</v>
      </c>
      <c r="I13" s="68">
        <v>0.44</v>
      </c>
      <c r="J13" s="54"/>
      <c r="K13" s="66">
        <v>0.28000000000000003</v>
      </c>
      <c r="L13" s="67">
        <v>0.21</v>
      </c>
      <c r="M13" s="68">
        <v>0.36</v>
      </c>
    </row>
    <row r="14" spans="2:14">
      <c r="B14" s="24"/>
      <c r="C14" s="38"/>
      <c r="D14" s="14" t="s">
        <v>16</v>
      </c>
      <c r="E14" s="14"/>
      <c r="F14" s="72">
        <v>-24</v>
      </c>
      <c r="G14" s="73">
        <v>-38</v>
      </c>
      <c r="H14" s="73">
        <v>-31</v>
      </c>
      <c r="I14" s="60">
        <v>-31</v>
      </c>
      <c r="J14" s="54"/>
      <c r="K14" s="72">
        <v>-43</v>
      </c>
      <c r="L14" s="73">
        <v>-67</v>
      </c>
      <c r="M14" s="60">
        <v>-68</v>
      </c>
    </row>
    <row r="15" spans="2:14">
      <c r="B15" s="24"/>
      <c r="C15" s="2"/>
      <c r="D15" s="65" t="s">
        <v>17</v>
      </c>
      <c r="E15" s="14"/>
      <c r="F15" s="66">
        <f>F14/F11</f>
        <v>-0.14035087719298245</v>
      </c>
      <c r="G15" s="67">
        <f>G14/G11</f>
        <v>-0.19095477386934673</v>
      </c>
      <c r="H15" s="67">
        <f>H14/H11</f>
        <v>-0.12301587301587301</v>
      </c>
      <c r="I15" s="68">
        <f>I14/I11</f>
        <v>-8.6350974930362118E-2</v>
      </c>
      <c r="J15" s="54"/>
      <c r="K15" s="66">
        <f>K14/K11</f>
        <v>-0.11944444444444445</v>
      </c>
      <c r="L15" s="67">
        <f>L14/L11</f>
        <v>-0.15654205607476634</v>
      </c>
      <c r="M15" s="68">
        <f>M14/M11</f>
        <v>-0.11785095320623917</v>
      </c>
    </row>
    <row r="16" spans="2:14" ht="14.45">
      <c r="B16" s="24"/>
      <c r="C16" s="2"/>
      <c r="D16" s="11" t="s">
        <v>122</v>
      </c>
      <c r="E16" s="11"/>
      <c r="F16" s="47"/>
      <c r="G16" s="10"/>
      <c r="H16" s="10"/>
      <c r="I16" s="26"/>
      <c r="J16" s="13"/>
      <c r="K16" s="47"/>
      <c r="L16" s="10"/>
      <c r="M16" s="26"/>
    </row>
    <row r="17" spans="2:13" ht="12.75" customHeight="1">
      <c r="B17" s="24"/>
      <c r="C17" s="2"/>
      <c r="D17" s="14" t="s">
        <v>11</v>
      </c>
      <c r="E17" s="14"/>
      <c r="F17" s="72">
        <v>142</v>
      </c>
      <c r="G17" s="73">
        <v>169</v>
      </c>
      <c r="H17" s="73">
        <v>218</v>
      </c>
      <c r="I17" s="60">
        <v>294</v>
      </c>
      <c r="J17" s="54"/>
      <c r="K17" s="72">
        <v>304</v>
      </c>
      <c r="L17" s="73">
        <v>373</v>
      </c>
      <c r="M17" s="60">
        <v>499</v>
      </c>
    </row>
    <row r="18" spans="2:13">
      <c r="B18" s="24"/>
      <c r="C18" s="2"/>
      <c r="D18" s="65" t="s">
        <v>12</v>
      </c>
      <c r="E18" s="14"/>
      <c r="F18" s="66">
        <v>0.20300000000000001</v>
      </c>
      <c r="G18" s="67">
        <f>G17/F17-1</f>
        <v>0.1901408450704225</v>
      </c>
      <c r="H18" s="67">
        <f>H17/G17-1</f>
        <v>0.28994082840236679</v>
      </c>
      <c r="I18" s="68">
        <f>I17/H17-1</f>
        <v>0.34862385321100908</v>
      </c>
      <c r="J18" s="54"/>
      <c r="K18" s="66">
        <v>0.188</v>
      </c>
      <c r="L18" s="67">
        <f>L17/K17-1</f>
        <v>0.22697368421052633</v>
      </c>
      <c r="M18" s="68">
        <f>M17/L17-1</f>
        <v>0.33780160857908847</v>
      </c>
    </row>
    <row r="19" spans="2:13">
      <c r="B19" s="24"/>
      <c r="C19" s="2"/>
      <c r="D19" s="14" t="s">
        <v>16</v>
      </c>
      <c r="E19" s="14"/>
      <c r="F19" s="72">
        <v>-1</v>
      </c>
      <c r="G19" s="73">
        <v>-5</v>
      </c>
      <c r="H19" s="73">
        <v>6</v>
      </c>
      <c r="I19" s="60">
        <v>18</v>
      </c>
      <c r="J19" s="54"/>
      <c r="K19" s="72">
        <v>12</v>
      </c>
      <c r="L19" s="73">
        <v>6</v>
      </c>
      <c r="M19" s="60">
        <v>15</v>
      </c>
    </row>
    <row r="20" spans="2:13">
      <c r="B20" s="24"/>
      <c r="C20" s="2"/>
      <c r="D20" s="65" t="s">
        <v>123</v>
      </c>
      <c r="E20" s="14"/>
      <c r="F20" s="66">
        <f>F19/F17</f>
        <v>-7.0422535211267607E-3</v>
      </c>
      <c r="G20" s="67">
        <f>G19/G17</f>
        <v>-2.9585798816568046E-2</v>
      </c>
      <c r="H20" s="67">
        <f>H19/H17</f>
        <v>2.7522935779816515E-2</v>
      </c>
      <c r="I20" s="68">
        <f>I19/I17</f>
        <v>6.1224489795918366E-2</v>
      </c>
      <c r="J20" s="54"/>
      <c r="K20" s="66">
        <f>K19/K17</f>
        <v>3.9473684210526314E-2</v>
      </c>
      <c r="L20" s="67">
        <f>L19/L17</f>
        <v>1.6085790884718499E-2</v>
      </c>
      <c r="M20" s="68">
        <f>M19/M17</f>
        <v>3.0060120240480961E-2</v>
      </c>
    </row>
    <row r="21" spans="2:13">
      <c r="B21" s="24"/>
      <c r="C21" s="2"/>
      <c r="D21" s="11" t="s">
        <v>124</v>
      </c>
      <c r="E21" s="11"/>
      <c r="F21" s="47"/>
      <c r="G21" s="10"/>
      <c r="H21" s="10"/>
      <c r="I21" s="26"/>
      <c r="J21" s="13"/>
      <c r="K21" s="47"/>
      <c r="L21" s="10"/>
      <c r="M21" s="26"/>
    </row>
    <row r="22" spans="2:13" ht="14.45">
      <c r="B22" s="24"/>
      <c r="C22" s="2"/>
      <c r="D22" s="14" t="s">
        <v>125</v>
      </c>
      <c r="E22" s="14"/>
      <c r="F22" s="72">
        <v>49</v>
      </c>
      <c r="G22" s="73">
        <v>94</v>
      </c>
      <c r="H22" s="73">
        <v>36.299999999999997</v>
      </c>
      <c r="I22" s="60">
        <v>174.8</v>
      </c>
      <c r="J22" s="54"/>
      <c r="K22" s="72">
        <v>95</v>
      </c>
      <c r="L22" s="73">
        <v>222</v>
      </c>
      <c r="M22" s="60">
        <v>134</v>
      </c>
    </row>
    <row r="23" spans="2:13">
      <c r="B23" s="24"/>
      <c r="C23" s="2"/>
      <c r="D23" s="65" t="s">
        <v>126</v>
      </c>
      <c r="E23" s="14"/>
      <c r="F23" s="66">
        <v>3.45</v>
      </c>
      <c r="G23" s="67">
        <f>G22/F22-1</f>
        <v>0.91836734693877542</v>
      </c>
      <c r="H23" s="67">
        <f>H22/G22-1</f>
        <v>-0.61382978723404258</v>
      </c>
      <c r="I23" s="68">
        <f>I22/H22-1</f>
        <v>3.8154269972451802</v>
      </c>
      <c r="J23" s="54"/>
      <c r="K23" s="66">
        <v>2.15</v>
      </c>
      <c r="L23" s="67">
        <f>L22/K22-1</f>
        <v>1.3368421052631581</v>
      </c>
      <c r="M23" s="68">
        <f>M22/L22-1</f>
        <v>-0.39639639639639634</v>
      </c>
    </row>
    <row r="24" spans="2:13">
      <c r="B24" s="24"/>
      <c r="C24" s="2"/>
      <c r="D24" s="11" t="s">
        <v>127</v>
      </c>
      <c r="E24" s="11"/>
      <c r="F24" s="47"/>
      <c r="G24" s="10"/>
      <c r="H24" s="10"/>
      <c r="I24" s="26"/>
      <c r="J24" s="13"/>
      <c r="K24" s="47"/>
      <c r="L24" s="10"/>
      <c r="M24" s="26"/>
    </row>
    <row r="25" spans="2:13">
      <c r="B25" s="24"/>
      <c r="C25" s="2"/>
      <c r="D25" s="14" t="s">
        <v>119</v>
      </c>
      <c r="E25" s="14"/>
      <c r="F25" s="72">
        <v>7.07</v>
      </c>
      <c r="G25" s="73">
        <v>9.44</v>
      </c>
      <c r="H25" s="73">
        <v>10.98</v>
      </c>
      <c r="I25" s="60">
        <v>18.93</v>
      </c>
      <c r="J25" s="54"/>
      <c r="K25" s="72">
        <v>14.95</v>
      </c>
      <c r="L25" s="73">
        <v>19.440000000000001</v>
      </c>
      <c r="M25" s="60">
        <v>26.6</v>
      </c>
    </row>
    <row r="26" spans="2:13">
      <c r="B26" s="24"/>
      <c r="C26" s="2"/>
      <c r="D26" s="65" t="s">
        <v>12</v>
      </c>
      <c r="E26" s="14"/>
      <c r="F26" s="66">
        <v>0.28000000000000003</v>
      </c>
      <c r="G26" s="67">
        <f>G25/F25-1</f>
        <v>0.33521923620933514</v>
      </c>
      <c r="H26" s="67">
        <f>H25/G25-1</f>
        <v>0.1631355932203391</v>
      </c>
      <c r="I26" s="68">
        <f>I25/H25-1</f>
        <v>0.72404371584699434</v>
      </c>
      <c r="J26" s="54"/>
      <c r="K26" s="66">
        <v>0.25</v>
      </c>
      <c r="L26" s="67">
        <f>L25/K25-1</f>
        <v>0.30033444816053523</v>
      </c>
      <c r="M26" s="68">
        <f>M25/L25-1</f>
        <v>0.36831275720164602</v>
      </c>
    </row>
    <row r="27" spans="2:13">
      <c r="B27" s="24"/>
      <c r="C27" s="2"/>
      <c r="D27" s="65" t="s">
        <v>13</v>
      </c>
      <c r="E27" s="14"/>
      <c r="F27" s="66">
        <v>0.37</v>
      </c>
      <c r="G27" s="67">
        <v>0.35</v>
      </c>
      <c r="H27" s="67">
        <v>0.24</v>
      </c>
      <c r="I27" s="68">
        <v>0.7</v>
      </c>
      <c r="J27" s="54"/>
      <c r="K27" s="66">
        <v>0.36</v>
      </c>
      <c r="L27" s="67">
        <v>0.32</v>
      </c>
      <c r="M27" s="68">
        <v>0.42</v>
      </c>
    </row>
    <row r="28" spans="2:13" ht="14.45">
      <c r="B28" s="24"/>
      <c r="C28" s="38"/>
      <c r="D28" s="14" t="s">
        <v>120</v>
      </c>
      <c r="E28" s="14"/>
      <c r="F28" s="72">
        <v>218.37</v>
      </c>
      <c r="G28" s="73">
        <v>304.60000000000002</v>
      </c>
      <c r="H28" s="73">
        <v>355.46</v>
      </c>
      <c r="I28" s="60">
        <v>542.92999999999995</v>
      </c>
      <c r="J28" s="54"/>
      <c r="K28" s="72">
        <v>494.56</v>
      </c>
      <c r="L28" s="73">
        <v>623.94000000000005</v>
      </c>
      <c r="M28" s="60">
        <v>792.3</v>
      </c>
    </row>
    <row r="29" spans="2:13">
      <c r="B29" s="24"/>
      <c r="C29" s="2"/>
      <c r="D29" s="65" t="s">
        <v>48</v>
      </c>
      <c r="E29" s="14"/>
      <c r="F29" s="66">
        <v>0.39</v>
      </c>
      <c r="G29" s="67">
        <f>G28/F28-1</f>
        <v>0.39488024911846864</v>
      </c>
      <c r="H29" s="67">
        <f>H28/G28-1</f>
        <v>0.16697307944845674</v>
      </c>
      <c r="I29" s="68">
        <f>I28/H28-1</f>
        <v>0.52740111404940082</v>
      </c>
      <c r="J29" s="54"/>
      <c r="K29" s="66">
        <v>0.51</v>
      </c>
      <c r="L29" s="67">
        <f>L28/K28-1</f>
        <v>0.26160627628599165</v>
      </c>
      <c r="M29" s="68">
        <f>M28/L28-1</f>
        <v>0.26983363784979297</v>
      </c>
    </row>
    <row r="30" spans="2:13">
      <c r="B30" s="24"/>
      <c r="C30" s="2"/>
      <c r="D30" s="65" t="s">
        <v>121</v>
      </c>
      <c r="E30" s="14"/>
      <c r="F30" s="66">
        <v>0.39</v>
      </c>
      <c r="G30" s="67">
        <v>0.39</v>
      </c>
      <c r="H30" s="67">
        <v>0.17</v>
      </c>
      <c r="I30" s="68">
        <v>0.53</v>
      </c>
      <c r="J30" s="54"/>
      <c r="K30" s="66">
        <v>0.51</v>
      </c>
      <c r="L30" s="67">
        <v>0.26</v>
      </c>
      <c r="M30" s="68">
        <v>0.27</v>
      </c>
    </row>
    <row r="31" spans="2:13" ht="12.75" customHeight="1">
      <c r="B31" s="24"/>
      <c r="C31" s="2"/>
      <c r="D31" s="59" t="s">
        <v>128</v>
      </c>
      <c r="E31" s="14"/>
      <c r="F31" s="66">
        <v>0.25</v>
      </c>
      <c r="G31" s="67">
        <v>0.41</v>
      </c>
      <c r="H31" s="67">
        <v>0.02</v>
      </c>
      <c r="I31" s="68">
        <v>0.56000000000000005</v>
      </c>
      <c r="J31" s="54"/>
      <c r="K31" s="66">
        <v>0.27</v>
      </c>
      <c r="L31" s="67">
        <v>0.38</v>
      </c>
      <c r="M31" s="68">
        <v>0.18</v>
      </c>
    </row>
    <row r="32" spans="2:13" ht="14.45">
      <c r="B32" s="24"/>
      <c r="C32" s="2"/>
      <c r="D32" s="59" t="s">
        <v>129</v>
      </c>
      <c r="E32" s="14"/>
      <c r="F32" s="66">
        <v>0.34</v>
      </c>
      <c r="G32" s="67">
        <v>0.34</v>
      </c>
      <c r="H32" s="67">
        <v>0.05</v>
      </c>
      <c r="I32" s="68">
        <v>0.55000000000000004</v>
      </c>
      <c r="J32" s="54"/>
      <c r="K32" s="66">
        <v>0.38</v>
      </c>
      <c r="L32" s="67">
        <v>0.31</v>
      </c>
      <c r="M32" s="68">
        <v>0.2</v>
      </c>
    </row>
    <row r="33" spans="2:14">
      <c r="B33" s="24"/>
      <c r="C33" s="2"/>
      <c r="D33" s="11" t="s">
        <v>130</v>
      </c>
      <c r="E33" s="11"/>
      <c r="F33" s="47"/>
      <c r="G33" s="10"/>
      <c r="H33" s="10"/>
      <c r="I33" s="26"/>
      <c r="J33" s="13"/>
      <c r="K33" s="47"/>
      <c r="L33" s="10"/>
      <c r="M33" s="26"/>
    </row>
    <row r="34" spans="2:14" s="3" customFormat="1">
      <c r="B34" s="40"/>
      <c r="C34" s="2"/>
      <c r="D34" s="14" t="s">
        <v>119</v>
      </c>
      <c r="E34" s="14"/>
      <c r="F34" s="72">
        <v>7.12</v>
      </c>
      <c r="G34" s="73">
        <v>8.2200000000000006</v>
      </c>
      <c r="H34" s="73">
        <v>12.74</v>
      </c>
      <c r="I34" s="60">
        <v>16.34</v>
      </c>
      <c r="J34" s="54"/>
      <c r="K34" s="72">
        <v>15.14</v>
      </c>
      <c r="L34" s="73">
        <v>18.440000000000001</v>
      </c>
      <c r="M34" s="60">
        <v>28.45</v>
      </c>
      <c r="N34" s="12"/>
    </row>
    <row r="35" spans="2:14">
      <c r="B35" s="24"/>
      <c r="C35" s="2"/>
      <c r="D35" s="65" t="s">
        <v>12</v>
      </c>
      <c r="E35" s="14"/>
      <c r="F35" s="66">
        <v>0.17</v>
      </c>
      <c r="G35" s="67">
        <f>G34/F34-1</f>
        <v>0.15449438202247201</v>
      </c>
      <c r="H35" s="67">
        <f>H34/G34-1</f>
        <v>0.54987834549878345</v>
      </c>
      <c r="I35" s="68">
        <f>I34/H34-1</f>
        <v>0.28257456828885408</v>
      </c>
      <c r="J35" s="54"/>
      <c r="K35" s="66">
        <v>0.13</v>
      </c>
      <c r="L35" s="67">
        <f>L34/K34-1</f>
        <v>0.21796565389696165</v>
      </c>
      <c r="M35" s="68">
        <f>M34/L34-1</f>
        <v>0.5428416485900216</v>
      </c>
    </row>
    <row r="36" spans="2:14">
      <c r="B36" s="24"/>
      <c r="C36" s="2"/>
      <c r="D36" s="65" t="s">
        <v>13</v>
      </c>
      <c r="E36" s="14"/>
      <c r="F36" s="66">
        <v>0.21</v>
      </c>
      <c r="G36" s="67">
        <v>0.25</v>
      </c>
      <c r="H36" s="67">
        <v>0.51</v>
      </c>
      <c r="I36" s="68">
        <v>0.28999999999999998</v>
      </c>
      <c r="J36" s="54"/>
      <c r="K36" s="66">
        <v>0.23</v>
      </c>
      <c r="L36" s="67">
        <v>0.26</v>
      </c>
      <c r="M36" s="68">
        <v>0.51</v>
      </c>
    </row>
    <row r="37" spans="2:14">
      <c r="B37" s="24"/>
      <c r="C37" s="2"/>
      <c r="D37" s="14" t="s">
        <v>131</v>
      </c>
      <c r="E37" s="14"/>
      <c r="F37" s="72">
        <v>191.08</v>
      </c>
      <c r="G37" s="73">
        <v>249.84</v>
      </c>
      <c r="H37" s="73">
        <v>383.51</v>
      </c>
      <c r="I37" s="60">
        <v>531.61</v>
      </c>
      <c r="J37" s="54"/>
      <c r="K37" s="72">
        <v>425.7</v>
      </c>
      <c r="L37" s="73">
        <v>573.61</v>
      </c>
      <c r="M37" s="60">
        <v>865.3</v>
      </c>
    </row>
    <row r="38" spans="2:14">
      <c r="B38" s="24"/>
      <c r="C38" s="2"/>
      <c r="D38" s="65" t="s">
        <v>48</v>
      </c>
      <c r="E38" s="14"/>
      <c r="F38" s="66">
        <v>0.31</v>
      </c>
      <c r="G38" s="67">
        <f>G37/F37-1</f>
        <v>0.307515176889261</v>
      </c>
      <c r="H38" s="67">
        <f>H37/G37-1</f>
        <v>0.53502241434518094</v>
      </c>
      <c r="I38" s="68">
        <f>I37/H37-1</f>
        <v>0.38616985215509381</v>
      </c>
      <c r="J38" s="54"/>
      <c r="K38" s="66">
        <v>0.31</v>
      </c>
      <c r="L38" s="67">
        <f>L37/K37-1</f>
        <v>0.34745125675358235</v>
      </c>
      <c r="M38" s="68">
        <f>M37/L37-1</f>
        <v>0.50851623925663758</v>
      </c>
    </row>
    <row r="39" spans="2:14">
      <c r="B39" s="24"/>
      <c r="C39" s="2"/>
      <c r="D39" s="65" t="s">
        <v>121</v>
      </c>
      <c r="E39" s="14"/>
      <c r="F39" s="66">
        <v>0.31</v>
      </c>
      <c r="G39" s="67">
        <v>0.31</v>
      </c>
      <c r="H39" s="67">
        <v>0.34</v>
      </c>
      <c r="I39" s="68">
        <v>0.39</v>
      </c>
      <c r="J39" s="54"/>
      <c r="K39" s="66">
        <v>0.31</v>
      </c>
      <c r="L39" s="67">
        <v>0.3</v>
      </c>
      <c r="M39" s="68">
        <v>0.37</v>
      </c>
    </row>
    <row r="40" spans="2:14" ht="12.75" customHeight="1">
      <c r="B40" s="24"/>
      <c r="C40" s="38"/>
      <c r="D40" s="59" t="s">
        <v>132</v>
      </c>
      <c r="E40" s="14"/>
      <c r="F40" s="66">
        <v>0.18</v>
      </c>
      <c r="G40" s="67">
        <v>0.05</v>
      </c>
      <c r="H40" s="67">
        <v>0.53</v>
      </c>
      <c r="I40" s="68">
        <v>0.21</v>
      </c>
      <c r="J40" s="54"/>
      <c r="K40" s="66">
        <v>0.14000000000000001</v>
      </c>
      <c r="L40" s="67">
        <v>0.1</v>
      </c>
      <c r="M40" s="68">
        <v>0.49</v>
      </c>
    </row>
    <row r="41" spans="2:14" ht="14.1" thickBot="1">
      <c r="B41" s="24"/>
      <c r="C41" s="2"/>
      <c r="D41" s="59" t="s">
        <v>133</v>
      </c>
      <c r="E41" s="14"/>
      <c r="F41" s="69">
        <v>0.31</v>
      </c>
      <c r="G41" s="70">
        <v>0.14000000000000001</v>
      </c>
      <c r="H41" s="70">
        <v>0.48</v>
      </c>
      <c r="I41" s="71">
        <v>0.27</v>
      </c>
      <c r="J41" s="54"/>
      <c r="K41" s="69">
        <v>0.31</v>
      </c>
      <c r="L41" s="70">
        <v>0.13</v>
      </c>
      <c r="M41" s="71">
        <v>0.46</v>
      </c>
    </row>
    <row r="42" spans="2:14">
      <c r="B42" s="24"/>
      <c r="C42" s="2"/>
      <c r="D42" s="2"/>
      <c r="F42" s="39"/>
      <c r="G42" s="39"/>
      <c r="H42" s="39"/>
      <c r="I42" s="39"/>
      <c r="J42" s="39"/>
      <c r="K42" s="39"/>
      <c r="L42" s="39"/>
      <c r="M42" s="50"/>
    </row>
    <row r="43" spans="2:14">
      <c r="B43" s="24"/>
      <c r="C43" s="2"/>
      <c r="D43" s="16" t="s">
        <v>35</v>
      </c>
      <c r="E43" s="16"/>
      <c r="M43" s="30"/>
    </row>
    <row r="44" spans="2:14">
      <c r="B44" s="24"/>
      <c r="C44" s="2"/>
      <c r="D44" s="17" t="s">
        <v>36</v>
      </c>
      <c r="E44" s="18" t="s">
        <v>134</v>
      </c>
      <c r="M44" s="30"/>
    </row>
    <row r="45" spans="2:14">
      <c r="B45" s="24"/>
      <c r="C45" s="2"/>
      <c r="D45" s="17" t="s">
        <v>38</v>
      </c>
      <c r="E45" s="18" t="s">
        <v>135</v>
      </c>
      <c r="M45" s="30"/>
    </row>
    <row r="46" spans="2:14">
      <c r="B46" s="24"/>
      <c r="C46" s="2"/>
      <c r="D46" s="17" t="s">
        <v>41</v>
      </c>
      <c r="E46" s="18" t="s">
        <v>136</v>
      </c>
      <c r="M46" s="30"/>
    </row>
    <row r="47" spans="2:14">
      <c r="B47" s="24"/>
      <c r="C47" s="2"/>
      <c r="D47" s="17" t="s">
        <v>43</v>
      </c>
      <c r="E47" s="18" t="s">
        <v>137</v>
      </c>
      <c r="M47" s="30"/>
    </row>
    <row r="48" spans="2:14" ht="14.1" thickBot="1">
      <c r="B48" s="31"/>
      <c r="C48" s="35"/>
      <c r="D48" s="33" t="s">
        <v>76</v>
      </c>
      <c r="E48" s="34" t="s">
        <v>83</v>
      </c>
      <c r="F48" s="35"/>
      <c r="G48" s="35"/>
      <c r="H48" s="35"/>
      <c r="I48" s="35"/>
      <c r="J48" s="35"/>
      <c r="K48" s="35"/>
      <c r="L48" s="35"/>
      <c r="M48" s="36"/>
    </row>
    <row r="49" spans="2:13" s="12" customFormat="1" ht="6" customHeight="1">
      <c r="B49" s="2"/>
      <c r="C49" s="8"/>
      <c r="D49" s="8"/>
      <c r="E49" s="2"/>
      <c r="F49" s="2"/>
      <c r="G49" s="2"/>
      <c r="H49" s="2"/>
      <c r="I49" s="2"/>
      <c r="J49" s="2"/>
      <c r="K49" s="2"/>
      <c r="L49" s="2"/>
      <c r="M49" s="2"/>
    </row>
    <row r="50" spans="2:13">
      <c r="C50" s="2"/>
      <c r="D50" s="2"/>
    </row>
  </sheetData>
  <pageMargins left="0.7" right="0.7" top="0.75" bottom="0.75" header="0.3" footer="0.3"/>
  <pageSetup scale="55" orientation="portrait" r:id="rId1"/>
  <ignoredErrors>
    <ignoredError sqref="D44:D46 D47:D48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0"/>
  <sheetViews>
    <sheetView showGridLines="0" zoomScaleNormal="100" zoomScaleSheetLayoutView="100" workbookViewId="0">
      <pane xSplit="5" ySplit="3" topLeftCell="F4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9.140625" defaultRowHeight="13.5"/>
  <cols>
    <col min="1" max="1" width="1.7109375" style="2" customWidth="1"/>
    <col min="2" max="2" width="4.7109375" style="2" customWidth="1"/>
    <col min="3" max="3" width="33.85546875" style="8" customWidth="1"/>
    <col min="4" max="4" width="2.85546875" style="8" customWidth="1"/>
    <col min="5" max="5" width="44.42578125" style="2" customWidth="1"/>
    <col min="6" max="9" width="12.140625" style="2" customWidth="1"/>
    <col min="10" max="10" width="2.42578125" style="2" customWidth="1"/>
    <col min="11" max="13" width="12.140625" style="2" customWidth="1"/>
    <col min="14" max="14" width="1.28515625" style="12" customWidth="1"/>
    <col min="15" max="16384" width="9.140625" style="2"/>
  </cols>
  <sheetData>
    <row r="1" spans="2:14" ht="7.5" customHeight="1" thickBot="1"/>
    <row r="2" spans="2:14">
      <c r="B2" s="20" t="s">
        <v>23</v>
      </c>
      <c r="C2" s="21"/>
      <c r="D2" s="22"/>
      <c r="E2" s="22"/>
      <c r="F2" s="20"/>
      <c r="G2" s="22"/>
      <c r="H2" s="22"/>
      <c r="I2" s="23"/>
      <c r="J2" s="102"/>
      <c r="K2" s="20"/>
      <c r="L2" s="22"/>
      <c r="M2" s="23"/>
    </row>
    <row r="3" spans="2:14" ht="14.45">
      <c r="B3" s="24"/>
      <c r="C3" s="9" t="s">
        <v>1</v>
      </c>
      <c r="D3" s="12" t="s">
        <v>2</v>
      </c>
      <c r="E3" s="14"/>
      <c r="F3" s="130" t="s">
        <v>3</v>
      </c>
      <c r="G3" s="127" t="s">
        <v>4</v>
      </c>
      <c r="H3" s="127" t="s">
        <v>138</v>
      </c>
      <c r="I3" s="128" t="s">
        <v>6</v>
      </c>
      <c r="J3" s="131"/>
      <c r="K3" s="130" t="s">
        <v>7</v>
      </c>
      <c r="L3" s="127" t="s">
        <v>8</v>
      </c>
      <c r="M3" s="128" t="s">
        <v>9</v>
      </c>
    </row>
    <row r="4" spans="2:14">
      <c r="B4" s="24"/>
      <c r="C4" s="125" t="s">
        <v>57</v>
      </c>
      <c r="D4" s="11" t="s">
        <v>139</v>
      </c>
      <c r="E4" s="11"/>
      <c r="F4" s="47"/>
      <c r="G4" s="10"/>
      <c r="H4" s="10"/>
      <c r="I4" s="26"/>
      <c r="J4" s="13"/>
      <c r="K4" s="47"/>
      <c r="L4" s="10"/>
      <c r="M4" s="26"/>
    </row>
    <row r="5" spans="2:14">
      <c r="B5" s="24"/>
      <c r="C5" s="2"/>
      <c r="D5" s="14" t="s">
        <v>140</v>
      </c>
      <c r="E5" s="14"/>
      <c r="F5" s="72">
        <v>602</v>
      </c>
      <c r="G5" s="73">
        <v>663</v>
      </c>
      <c r="H5" s="73">
        <v>1160</v>
      </c>
      <c r="I5" s="60">
        <v>1233.2</v>
      </c>
      <c r="J5" s="54"/>
      <c r="K5" s="72">
        <v>1423</v>
      </c>
      <c r="L5" s="73">
        <v>1660</v>
      </c>
      <c r="M5" s="60">
        <v>2675</v>
      </c>
      <c r="N5" s="2"/>
    </row>
    <row r="6" spans="2:14">
      <c r="B6" s="24"/>
      <c r="C6" s="2"/>
      <c r="D6" s="65" t="s">
        <v>12</v>
      </c>
      <c r="E6" s="14"/>
      <c r="F6" s="66">
        <v>0.24</v>
      </c>
      <c r="G6" s="67">
        <f>G5/F5-1</f>
        <v>0.1013289036544851</v>
      </c>
      <c r="H6" s="67">
        <f>H5/G5-1</f>
        <v>0.74962292609351433</v>
      </c>
      <c r="I6" s="68">
        <f>I5/H5-1</f>
        <v>6.3103448275862117E-2</v>
      </c>
      <c r="J6" s="54"/>
      <c r="K6" s="66">
        <v>0.17</v>
      </c>
      <c r="L6" s="67">
        <f>L5/K5-1</f>
        <v>0.16654954321855242</v>
      </c>
      <c r="M6" s="68">
        <f>M5/L5-1</f>
        <v>0.61144578313253017</v>
      </c>
      <c r="N6" s="2"/>
    </row>
    <row r="7" spans="2:14">
      <c r="B7" s="24"/>
      <c r="C7" s="2"/>
      <c r="D7" s="65" t="s">
        <v>13</v>
      </c>
      <c r="E7" s="14"/>
      <c r="F7" s="66">
        <v>0.24</v>
      </c>
      <c r="G7" s="67">
        <v>0.18</v>
      </c>
      <c r="H7" s="67">
        <v>0.62</v>
      </c>
      <c r="I7" s="68">
        <v>4.1000000000000002E-2</v>
      </c>
      <c r="J7" s="54"/>
      <c r="K7" s="66">
        <v>0.22</v>
      </c>
      <c r="L7" s="67">
        <v>0.18</v>
      </c>
      <c r="M7" s="68">
        <v>0.52</v>
      </c>
      <c r="N7" s="2"/>
    </row>
    <row r="8" spans="2:14">
      <c r="B8" s="24"/>
      <c r="C8" s="2"/>
      <c r="D8" s="59" t="s">
        <v>141</v>
      </c>
      <c r="E8" s="14"/>
      <c r="F8" s="66" t="s">
        <v>22</v>
      </c>
      <c r="G8" s="67" t="s">
        <v>22</v>
      </c>
      <c r="H8" s="67" t="s">
        <v>22</v>
      </c>
      <c r="I8" s="68">
        <v>4.9661</v>
      </c>
      <c r="J8" s="54"/>
      <c r="K8" s="66" t="s">
        <v>22</v>
      </c>
      <c r="L8" s="67" t="s">
        <v>22</v>
      </c>
      <c r="M8" s="68" t="s">
        <v>22</v>
      </c>
      <c r="N8" s="2"/>
    </row>
    <row r="9" spans="2:14">
      <c r="B9" s="24"/>
      <c r="C9" s="2"/>
      <c r="D9" s="59" t="s">
        <v>142</v>
      </c>
      <c r="E9" s="14"/>
      <c r="F9" s="66" t="s">
        <v>22</v>
      </c>
      <c r="G9" s="67" t="s">
        <v>22</v>
      </c>
      <c r="H9" s="67" t="s">
        <v>22</v>
      </c>
      <c r="I9" s="68">
        <v>5.7683999999999997</v>
      </c>
      <c r="J9" s="54"/>
      <c r="K9" s="66" t="s">
        <v>22</v>
      </c>
      <c r="L9" s="67" t="s">
        <v>22</v>
      </c>
      <c r="M9" s="68" t="s">
        <v>22</v>
      </c>
      <c r="N9" s="2"/>
    </row>
    <row r="10" spans="2:14" ht="14.45">
      <c r="B10" s="24"/>
      <c r="C10" s="2"/>
      <c r="D10" s="14" t="s">
        <v>143</v>
      </c>
      <c r="E10" s="14"/>
      <c r="F10" s="72">
        <v>849</v>
      </c>
      <c r="G10" s="73">
        <v>525</v>
      </c>
      <c r="H10" s="73">
        <v>965</v>
      </c>
      <c r="I10" s="60">
        <v>1028</v>
      </c>
      <c r="J10" s="54"/>
      <c r="K10" s="72">
        <v>1529</v>
      </c>
      <c r="L10" s="73">
        <v>1363</v>
      </c>
      <c r="M10" s="60">
        <v>2250</v>
      </c>
    </row>
    <row r="11" spans="2:14">
      <c r="B11" s="24"/>
      <c r="C11" s="2"/>
      <c r="D11" s="65" t="s">
        <v>12</v>
      </c>
      <c r="E11" s="14"/>
      <c r="F11" s="66">
        <v>4.9399999999999999E-2</v>
      </c>
      <c r="G11" s="67">
        <f>G10/F10-1</f>
        <v>-0.38162544169611312</v>
      </c>
      <c r="H11" s="67">
        <f>H10/G10-1</f>
        <v>0.838095238095238</v>
      </c>
      <c r="I11" s="68">
        <f>I10/H10-1</f>
        <v>6.528497409326417E-2</v>
      </c>
      <c r="J11" s="54"/>
      <c r="K11" s="66">
        <v>-0.17</v>
      </c>
      <c r="L11" s="67">
        <f>L10/K10-1</f>
        <v>-0.10856769130150423</v>
      </c>
      <c r="M11" s="68">
        <f>M10/L10-1</f>
        <v>0.65077035950110051</v>
      </c>
      <c r="N11" s="2"/>
    </row>
    <row r="12" spans="2:14">
      <c r="B12" s="24"/>
      <c r="C12" s="2"/>
      <c r="D12" s="65" t="s">
        <v>13</v>
      </c>
      <c r="E12" s="14"/>
      <c r="F12" s="66">
        <v>0.23</v>
      </c>
      <c r="G12" s="67">
        <v>0.13</v>
      </c>
      <c r="H12" s="67">
        <v>0.7</v>
      </c>
      <c r="I12" s="68">
        <v>0.04</v>
      </c>
      <c r="J12" s="54"/>
      <c r="K12" s="66">
        <v>0.19</v>
      </c>
      <c r="L12" s="67">
        <v>0.16</v>
      </c>
      <c r="M12" s="68">
        <v>0.54</v>
      </c>
    </row>
    <row r="13" spans="2:14" ht="14.45">
      <c r="B13" s="24"/>
      <c r="C13" s="2"/>
      <c r="D13" s="14" t="s">
        <v>144</v>
      </c>
      <c r="E13" s="14"/>
      <c r="F13" s="72">
        <v>-83</v>
      </c>
      <c r="G13" s="73">
        <v>-15</v>
      </c>
      <c r="H13" s="73">
        <v>24</v>
      </c>
      <c r="I13" s="60">
        <v>-11</v>
      </c>
      <c r="J13" s="54"/>
      <c r="K13" s="72">
        <v>-101</v>
      </c>
      <c r="L13" s="73">
        <v>-20</v>
      </c>
      <c r="M13" s="60">
        <v>68</v>
      </c>
      <c r="N13" s="2"/>
    </row>
    <row r="14" spans="2:14">
      <c r="B14" s="24"/>
      <c r="C14" s="2"/>
      <c r="D14" s="65" t="s">
        <v>17</v>
      </c>
      <c r="E14" s="14"/>
      <c r="F14" s="66">
        <f>F13/F10</f>
        <v>-9.7762073027090696E-2</v>
      </c>
      <c r="G14" s="67">
        <f>G13/G10</f>
        <v>-2.8571428571428571E-2</v>
      </c>
      <c r="H14" s="67">
        <f>H13/H10</f>
        <v>2.4870466321243522E-2</v>
      </c>
      <c r="I14" s="68">
        <f>I13/I10</f>
        <v>-1.0700389105058366E-2</v>
      </c>
      <c r="J14" s="54"/>
      <c r="K14" s="66">
        <f>K13/K10</f>
        <v>-6.605624591236102E-2</v>
      </c>
      <c r="L14" s="67">
        <f>L13/L10</f>
        <v>-1.4673514306676448E-2</v>
      </c>
      <c r="M14" s="68">
        <f>M13/M10</f>
        <v>3.0222222222222223E-2</v>
      </c>
      <c r="N14" s="2"/>
    </row>
    <row r="15" spans="2:14">
      <c r="B15" s="24"/>
      <c r="C15" s="42"/>
      <c r="D15" s="2"/>
      <c r="E15" s="14"/>
      <c r="F15" s="96"/>
      <c r="G15" s="77"/>
      <c r="H15" s="77"/>
      <c r="I15" s="78"/>
      <c r="J15" s="54"/>
      <c r="K15" s="96"/>
      <c r="L15" s="77"/>
      <c r="M15" s="78"/>
    </row>
    <row r="16" spans="2:14" ht="14.45">
      <c r="B16" s="24"/>
      <c r="C16" s="126" t="s">
        <v>57</v>
      </c>
      <c r="D16" s="43" t="s">
        <v>145</v>
      </c>
      <c r="E16" s="43"/>
      <c r="F16" s="97"/>
      <c r="G16" s="79"/>
      <c r="H16" s="79"/>
      <c r="I16" s="81"/>
      <c r="J16" s="80"/>
      <c r="K16" s="97"/>
      <c r="L16" s="79"/>
      <c r="M16" s="81"/>
    </row>
    <row r="17" spans="2:13">
      <c r="B17" s="24"/>
      <c r="C17" s="2"/>
      <c r="D17" s="14" t="s">
        <v>146</v>
      </c>
      <c r="E17" s="14"/>
      <c r="F17" s="72">
        <v>184</v>
      </c>
      <c r="G17" s="73">
        <v>261.57</v>
      </c>
      <c r="H17" s="73">
        <v>407.22</v>
      </c>
      <c r="I17" s="60">
        <v>702.1</v>
      </c>
      <c r="J17" s="54"/>
      <c r="K17" s="72">
        <v>446.6</v>
      </c>
      <c r="L17" s="73">
        <v>603</v>
      </c>
      <c r="M17" s="60">
        <v>1022</v>
      </c>
    </row>
    <row r="18" spans="2:13">
      <c r="B18" s="24"/>
      <c r="C18" s="2"/>
      <c r="D18" s="65" t="s">
        <v>12</v>
      </c>
      <c r="E18" s="14"/>
      <c r="F18" s="66">
        <v>0.55000000000000004</v>
      </c>
      <c r="G18" s="67">
        <f>G17/F17-1</f>
        <v>0.42157608695652171</v>
      </c>
      <c r="H18" s="67">
        <f>H17/G17-1</f>
        <v>0.55682991168712026</v>
      </c>
      <c r="I18" s="68">
        <f>I17/H17-1</f>
        <v>0.72412946318943061</v>
      </c>
      <c r="J18" s="54"/>
      <c r="K18" s="66">
        <v>0.43</v>
      </c>
      <c r="L18" s="67">
        <f>L17/K17-1</f>
        <v>0.35020152261531567</v>
      </c>
      <c r="M18" s="68">
        <f>M17/L17-1</f>
        <v>0.69485903814262029</v>
      </c>
    </row>
    <row r="19" spans="2:13">
      <c r="B19" s="24"/>
      <c r="C19" s="2"/>
      <c r="D19" s="65" t="s">
        <v>13</v>
      </c>
      <c r="E19" s="14"/>
      <c r="F19" s="66">
        <v>0.59</v>
      </c>
      <c r="G19" s="67">
        <v>0.54</v>
      </c>
      <c r="H19" s="67">
        <v>0.85</v>
      </c>
      <c r="I19" s="68">
        <v>0.436</v>
      </c>
      <c r="J19" s="54"/>
      <c r="K19" s="66">
        <v>0.53</v>
      </c>
      <c r="L19" s="67">
        <v>0.46239999999999998</v>
      </c>
      <c r="M19" s="68">
        <v>0.84</v>
      </c>
    </row>
    <row r="20" spans="2:13">
      <c r="B20" s="24"/>
      <c r="C20" s="2"/>
      <c r="D20" s="14" t="s">
        <v>11</v>
      </c>
      <c r="E20" s="14"/>
      <c r="F20" s="72">
        <v>135</v>
      </c>
      <c r="G20" s="73">
        <v>169</v>
      </c>
      <c r="H20" s="73">
        <v>238</v>
      </c>
      <c r="I20" s="60">
        <v>388</v>
      </c>
      <c r="J20" s="54"/>
      <c r="K20" s="72">
        <v>318</v>
      </c>
      <c r="L20" s="73">
        <v>392</v>
      </c>
      <c r="M20" s="60">
        <v>606</v>
      </c>
    </row>
    <row r="21" spans="2:13">
      <c r="B21" s="24"/>
      <c r="C21" s="2"/>
      <c r="D21" s="65" t="s">
        <v>12</v>
      </c>
      <c r="E21" s="14"/>
      <c r="F21" s="66">
        <v>3.09</v>
      </c>
      <c r="G21" s="67">
        <f>G20/F20-1</f>
        <v>0.25185185185185177</v>
      </c>
      <c r="H21" s="67">
        <f>H20/G20-1</f>
        <v>0.40828402366863914</v>
      </c>
      <c r="I21" s="68">
        <f>I20/H20-1</f>
        <v>0.63025210084033612</v>
      </c>
      <c r="J21" s="54"/>
      <c r="K21" s="66">
        <v>0.69</v>
      </c>
      <c r="L21" s="67">
        <f>L20/K20-1</f>
        <v>0.23270440251572322</v>
      </c>
      <c r="M21" s="68">
        <f>M20/L20-1</f>
        <v>0.54591836734693877</v>
      </c>
    </row>
    <row r="22" spans="2:13">
      <c r="B22" s="24"/>
      <c r="C22" s="2"/>
      <c r="D22" s="65" t="s">
        <v>13</v>
      </c>
      <c r="E22" s="14"/>
      <c r="F22" s="66">
        <v>0.31</v>
      </c>
      <c r="G22" s="67">
        <v>0.25</v>
      </c>
      <c r="H22" s="67">
        <v>0.66</v>
      </c>
      <c r="I22" s="68">
        <v>0.36</v>
      </c>
      <c r="J22" s="54"/>
      <c r="K22" s="66">
        <v>0.25</v>
      </c>
      <c r="L22" s="67">
        <v>0.28000000000000003</v>
      </c>
      <c r="M22" s="68">
        <v>0.65</v>
      </c>
    </row>
    <row r="23" spans="2:13">
      <c r="B23" s="24"/>
      <c r="C23" s="2"/>
      <c r="D23" s="14" t="s">
        <v>16</v>
      </c>
      <c r="E23" s="14"/>
      <c r="F23" s="72">
        <v>-23</v>
      </c>
      <c r="G23" s="73">
        <v>-22</v>
      </c>
      <c r="H23" s="73">
        <v>-6</v>
      </c>
      <c r="I23" s="60">
        <v>-2</v>
      </c>
      <c r="J23" s="54"/>
      <c r="K23" s="72">
        <v>-50</v>
      </c>
      <c r="L23" s="73">
        <v>-43</v>
      </c>
      <c r="M23" s="60">
        <v>-7</v>
      </c>
    </row>
    <row r="24" spans="2:13" ht="14.1" thickBot="1">
      <c r="B24" s="24"/>
      <c r="C24" s="2"/>
      <c r="D24" s="65" t="s">
        <v>17</v>
      </c>
      <c r="E24" s="14"/>
      <c r="F24" s="69">
        <f>F23/F20</f>
        <v>-0.17037037037037037</v>
      </c>
      <c r="G24" s="70">
        <f>G23/G20</f>
        <v>-0.13017751479289941</v>
      </c>
      <c r="H24" s="70">
        <f>H23/H20</f>
        <v>-2.5210084033613446E-2</v>
      </c>
      <c r="I24" s="71">
        <f>I23/I20</f>
        <v>-5.1546391752577319E-3</v>
      </c>
      <c r="J24" s="54"/>
      <c r="K24" s="69">
        <f>K23/K20</f>
        <v>-0.15723270440251572</v>
      </c>
      <c r="L24" s="70">
        <f>L23/L20</f>
        <v>-0.10969387755102041</v>
      </c>
      <c r="M24" s="71">
        <f>M23/M20</f>
        <v>-1.155115511551155E-2</v>
      </c>
    </row>
    <row r="25" spans="2:13">
      <c r="B25" s="24"/>
      <c r="D25" s="2"/>
      <c r="E25" s="14"/>
      <c r="M25" s="30"/>
    </row>
    <row r="26" spans="2:13">
      <c r="B26" s="24"/>
      <c r="D26" s="16" t="s">
        <v>35</v>
      </c>
      <c r="E26" s="16"/>
      <c r="M26" s="30"/>
    </row>
    <row r="27" spans="2:13">
      <c r="B27" s="24"/>
      <c r="D27" s="17" t="s">
        <v>36</v>
      </c>
      <c r="E27" s="18" t="s">
        <v>147</v>
      </c>
      <c r="F27" s="6"/>
      <c r="G27" s="6"/>
      <c r="H27" s="6"/>
      <c r="I27" s="6"/>
      <c r="J27" s="6"/>
      <c r="K27" s="6"/>
      <c r="L27" s="6"/>
      <c r="M27" s="29"/>
    </row>
    <row r="28" spans="2:13">
      <c r="B28" s="24"/>
      <c r="D28" s="17" t="s">
        <v>38</v>
      </c>
      <c r="E28" s="18" t="s">
        <v>148</v>
      </c>
      <c r="F28" s="6"/>
      <c r="G28" s="6"/>
      <c r="H28" s="6"/>
      <c r="I28" s="6"/>
      <c r="J28" s="6"/>
      <c r="K28" s="6"/>
      <c r="L28" s="6"/>
      <c r="M28" s="29"/>
    </row>
    <row r="29" spans="2:13" ht="14.1" thickBot="1">
      <c r="B29" s="31"/>
      <c r="C29" s="32"/>
      <c r="D29" s="33" t="s">
        <v>41</v>
      </c>
      <c r="E29" s="34" t="s">
        <v>83</v>
      </c>
      <c r="F29" s="35"/>
      <c r="G29" s="35"/>
      <c r="H29" s="35"/>
      <c r="I29" s="35"/>
      <c r="J29" s="35"/>
      <c r="K29" s="35"/>
      <c r="L29" s="35"/>
      <c r="M29" s="36"/>
    </row>
    <row r="30" spans="2:13" s="12" customFormat="1" ht="6" customHeight="1">
      <c r="B30" s="2"/>
      <c r="C30" s="8"/>
      <c r="D30" s="8"/>
      <c r="E30" s="2"/>
      <c r="F30" s="2"/>
      <c r="G30" s="2"/>
      <c r="H30" s="2"/>
      <c r="I30" s="2"/>
      <c r="J30" s="2"/>
      <c r="K30" s="2"/>
      <c r="L30" s="2"/>
      <c r="M30" s="2"/>
    </row>
  </sheetData>
  <pageMargins left="0.7" right="0.7" top="0.75" bottom="0.75" header="0.3" footer="0.3"/>
  <pageSetup scale="55" orientation="portrait" r:id="rId1"/>
  <ignoredErrors>
    <ignoredError sqref="D29:D30 D27:D2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241B-5EF7-4EC8-9B76-8D930C5BA791}">
  <dimension ref="B1:M49"/>
  <sheetViews>
    <sheetView showGridLines="0" workbookViewId="0">
      <selection activeCell="C10" sqref="C10"/>
    </sheetView>
  </sheetViews>
  <sheetFormatPr defaultColWidth="9.140625" defaultRowHeight="13.5"/>
  <cols>
    <col min="1" max="1" width="1.7109375" style="2" customWidth="1"/>
    <col min="2" max="2" width="4.7109375" style="2" customWidth="1"/>
    <col min="3" max="3" width="33.85546875" style="8" customWidth="1"/>
    <col min="4" max="4" width="2.85546875" style="8" customWidth="1"/>
    <col min="5" max="5" width="44.42578125" style="2" customWidth="1"/>
    <col min="6" max="8" width="12.140625" style="2" customWidth="1"/>
    <col min="9" max="9" width="2.42578125" style="2" customWidth="1"/>
    <col min="10" max="12" width="12.140625" style="2" customWidth="1"/>
    <col min="13" max="13" width="19.7109375" style="2" bestFit="1" customWidth="1"/>
    <col min="14" max="16384" width="9.140625" style="2"/>
  </cols>
  <sheetData>
    <row r="1" spans="2:13" ht="7.5" customHeight="1" thickBot="1"/>
    <row r="2" spans="2:13">
      <c r="B2" s="20" t="s">
        <v>21</v>
      </c>
      <c r="C2" s="21"/>
      <c r="D2" s="22"/>
      <c r="E2" s="22"/>
      <c r="F2" s="20"/>
      <c r="G2" s="22"/>
      <c r="H2" s="23"/>
      <c r="I2" s="64"/>
      <c r="J2" s="20"/>
      <c r="K2" s="22"/>
      <c r="L2" s="23"/>
      <c r="M2" s="108" t="s">
        <v>149</v>
      </c>
    </row>
    <row r="3" spans="2:13">
      <c r="B3" s="24"/>
      <c r="C3" s="9" t="s">
        <v>1</v>
      </c>
      <c r="D3" s="12" t="s">
        <v>2</v>
      </c>
      <c r="E3" s="14"/>
      <c r="F3" s="94" t="s">
        <v>3</v>
      </c>
      <c r="G3" s="9" t="s">
        <v>4</v>
      </c>
      <c r="H3" s="25" t="s">
        <v>150</v>
      </c>
      <c r="I3" s="54"/>
      <c r="J3" s="94" t="s">
        <v>7</v>
      </c>
      <c r="K3" s="9" t="s">
        <v>8</v>
      </c>
      <c r="L3" s="25" t="s">
        <v>9</v>
      </c>
    </row>
    <row r="4" spans="2:13">
      <c r="B4" s="24"/>
      <c r="C4" s="2"/>
      <c r="D4" s="11"/>
      <c r="E4" s="11"/>
      <c r="F4" s="47"/>
      <c r="G4" s="10"/>
      <c r="H4" s="26"/>
      <c r="I4" s="13"/>
      <c r="J4" s="47"/>
      <c r="K4" s="10"/>
      <c r="L4" s="26"/>
    </row>
    <row r="5" spans="2:13">
      <c r="B5" s="24"/>
      <c r="C5" s="109"/>
      <c r="D5" s="105" t="s">
        <v>11</v>
      </c>
      <c r="E5" s="105"/>
      <c r="F5" s="110"/>
      <c r="G5" s="111"/>
      <c r="H5" s="112"/>
      <c r="I5" s="106"/>
      <c r="J5" s="110"/>
      <c r="K5" s="111"/>
      <c r="L5" s="112"/>
    </row>
    <row r="6" spans="2:13">
      <c r="B6" s="24"/>
      <c r="C6" s="109"/>
      <c r="D6" s="107" t="s">
        <v>12</v>
      </c>
      <c r="E6" s="105"/>
      <c r="F6" s="113"/>
      <c r="G6" s="114" t="e">
        <f>G5/F5-1</f>
        <v>#DIV/0!</v>
      </c>
      <c r="H6" s="115" t="e">
        <f>H5/G5-1</f>
        <v>#DIV/0!</v>
      </c>
      <c r="I6" s="106"/>
      <c r="J6" s="113"/>
      <c r="K6" s="114" t="e">
        <f>K5/J5-1</f>
        <v>#DIV/0!</v>
      </c>
      <c r="L6" s="115" t="e">
        <f>L5/K5-1</f>
        <v>#DIV/0!</v>
      </c>
    </row>
    <row r="7" spans="2:13">
      <c r="B7" s="24"/>
      <c r="C7" s="109"/>
      <c r="D7" s="107" t="s">
        <v>13</v>
      </c>
      <c r="E7" s="105"/>
      <c r="F7" s="113"/>
      <c r="G7" s="114"/>
      <c r="H7" s="115"/>
      <c r="I7" s="106"/>
      <c r="J7" s="113"/>
      <c r="K7" s="114"/>
      <c r="L7" s="115"/>
    </row>
    <row r="8" spans="2:13">
      <c r="B8" s="24"/>
      <c r="C8" s="109"/>
      <c r="D8" s="105" t="s">
        <v>16</v>
      </c>
      <c r="E8" s="105"/>
      <c r="F8" s="110"/>
      <c r="G8" s="111"/>
      <c r="H8" s="112"/>
      <c r="I8" s="106"/>
      <c r="J8" s="110"/>
      <c r="K8" s="111"/>
      <c r="L8" s="112"/>
    </row>
    <row r="9" spans="2:13">
      <c r="B9" s="24"/>
      <c r="C9" s="109"/>
      <c r="D9" s="107" t="s">
        <v>17</v>
      </c>
      <c r="E9" s="105"/>
      <c r="F9" s="113" t="e">
        <f>F8/F5</f>
        <v>#DIV/0!</v>
      </c>
      <c r="G9" s="114" t="e">
        <f>G8/G5</f>
        <v>#DIV/0!</v>
      </c>
      <c r="H9" s="115" t="e">
        <f>H8/H5</f>
        <v>#DIV/0!</v>
      </c>
      <c r="I9" s="106"/>
      <c r="J9" s="113" t="e">
        <f>J8/J5</f>
        <v>#DIV/0!</v>
      </c>
      <c r="K9" s="114" t="e">
        <f>K8/K5</f>
        <v>#DIV/0!</v>
      </c>
      <c r="L9" s="115" t="e">
        <f>L8/L5</f>
        <v>#DIV/0!</v>
      </c>
    </row>
    <row r="10" spans="2:13">
      <c r="B10" s="24"/>
      <c r="C10" s="41" t="s">
        <v>28</v>
      </c>
      <c r="D10" s="11"/>
      <c r="E10" s="11"/>
      <c r="F10" s="47"/>
      <c r="G10" s="10"/>
      <c r="H10" s="26"/>
      <c r="I10" s="13"/>
      <c r="J10" s="47"/>
      <c r="K10" s="10"/>
      <c r="L10" s="26"/>
      <c r="M10" s="4"/>
    </row>
    <row r="11" spans="2:13" ht="12.75" customHeight="1">
      <c r="B11" s="24"/>
      <c r="C11" s="109"/>
      <c r="D11" s="105" t="s">
        <v>151</v>
      </c>
      <c r="E11" s="105"/>
      <c r="F11" s="110"/>
      <c r="G11" s="111"/>
      <c r="H11" s="112"/>
      <c r="I11" s="106"/>
      <c r="J11" s="110"/>
      <c r="K11" s="111"/>
      <c r="L11" s="112"/>
    </row>
    <row r="12" spans="2:13">
      <c r="B12" s="24"/>
      <c r="C12" s="109"/>
      <c r="D12" s="107" t="s">
        <v>48</v>
      </c>
      <c r="E12" s="105"/>
      <c r="F12" s="117"/>
      <c r="G12" s="114"/>
      <c r="H12" s="115"/>
      <c r="I12" s="106"/>
      <c r="J12" s="117"/>
      <c r="K12" s="114"/>
      <c r="L12" s="115"/>
    </row>
    <row r="13" spans="2:13">
      <c r="B13" s="24"/>
      <c r="C13" s="109"/>
      <c r="D13" s="105"/>
      <c r="E13" s="105"/>
      <c r="F13" s="110"/>
      <c r="G13" s="111"/>
      <c r="H13" s="112"/>
      <c r="I13" s="106"/>
      <c r="J13" s="110"/>
      <c r="K13" s="111"/>
      <c r="L13" s="112"/>
      <c r="M13" s="5"/>
    </row>
    <row r="14" spans="2:13">
      <c r="B14" s="24"/>
      <c r="C14" s="109"/>
      <c r="D14" s="107"/>
      <c r="E14" s="105"/>
      <c r="F14" s="113"/>
      <c r="G14" s="114"/>
      <c r="H14" s="115"/>
      <c r="I14" s="106"/>
      <c r="J14" s="113"/>
      <c r="K14" s="114"/>
      <c r="L14" s="115"/>
    </row>
    <row r="15" spans="2:13">
      <c r="B15" s="24"/>
      <c r="C15" s="41" t="s">
        <v>28</v>
      </c>
      <c r="D15" s="11"/>
      <c r="E15" s="11"/>
      <c r="F15" s="47"/>
      <c r="G15" s="10"/>
      <c r="H15" s="26"/>
      <c r="I15" s="13"/>
      <c r="J15" s="47"/>
      <c r="K15" s="10"/>
      <c r="L15" s="26"/>
    </row>
    <row r="16" spans="2:13">
      <c r="B16" s="24"/>
      <c r="C16" s="109"/>
      <c r="D16" s="105" t="s">
        <v>152</v>
      </c>
      <c r="E16" s="105"/>
      <c r="F16" s="110"/>
      <c r="G16" s="111"/>
      <c r="H16" s="112"/>
      <c r="I16" s="106"/>
      <c r="J16" s="110"/>
      <c r="K16" s="111"/>
      <c r="L16" s="112"/>
      <c r="M16" s="4"/>
    </row>
    <row r="17" spans="2:13">
      <c r="B17" s="24"/>
      <c r="C17" s="109"/>
      <c r="D17" s="107" t="s">
        <v>48</v>
      </c>
      <c r="E17" s="105"/>
      <c r="F17" s="110"/>
      <c r="G17" s="111"/>
      <c r="H17" s="112"/>
      <c r="I17" s="106"/>
      <c r="J17" s="110"/>
      <c r="K17" s="111"/>
      <c r="L17" s="112"/>
      <c r="M17" s="4"/>
    </row>
    <row r="18" spans="2:13">
      <c r="B18" s="24"/>
      <c r="C18" s="109"/>
      <c r="D18" s="105" t="s">
        <v>153</v>
      </c>
      <c r="E18" s="105"/>
      <c r="F18" s="110"/>
      <c r="G18" s="111"/>
      <c r="H18" s="112"/>
      <c r="I18" s="106"/>
      <c r="J18" s="110"/>
      <c r="K18" s="111"/>
      <c r="L18" s="112"/>
      <c r="M18" s="4"/>
    </row>
    <row r="19" spans="2:13">
      <c r="B19" s="24"/>
      <c r="C19" s="109"/>
      <c r="D19" s="107" t="s">
        <v>48</v>
      </c>
      <c r="E19" s="105"/>
      <c r="F19" s="113"/>
      <c r="G19" s="114"/>
      <c r="H19" s="115"/>
      <c r="I19" s="106"/>
      <c r="J19" s="113"/>
      <c r="K19" s="114"/>
      <c r="L19" s="115"/>
    </row>
    <row r="20" spans="2:13">
      <c r="B20" s="24"/>
      <c r="C20" s="41" t="s">
        <v>28</v>
      </c>
      <c r="D20" s="11"/>
      <c r="E20" s="11"/>
      <c r="F20" s="47"/>
      <c r="G20" s="10"/>
      <c r="H20" s="26"/>
      <c r="I20" s="13"/>
      <c r="J20" s="47"/>
      <c r="K20" s="10"/>
      <c r="L20" s="26"/>
    </row>
    <row r="21" spans="2:13">
      <c r="B21" s="24"/>
      <c r="C21" s="109"/>
      <c r="D21" s="105" t="s">
        <v>154</v>
      </c>
      <c r="E21" s="105"/>
      <c r="F21" s="110"/>
      <c r="G21" s="111"/>
      <c r="H21" s="112"/>
      <c r="I21" s="106"/>
      <c r="J21" s="110"/>
      <c r="K21" s="111"/>
      <c r="L21" s="112"/>
    </row>
    <row r="22" spans="2:13">
      <c r="B22" s="24"/>
      <c r="C22" s="109"/>
      <c r="D22" s="107" t="s">
        <v>48</v>
      </c>
      <c r="E22" s="105"/>
      <c r="F22" s="113"/>
      <c r="G22" s="114"/>
      <c r="H22" s="115"/>
      <c r="I22" s="106"/>
      <c r="J22" s="113"/>
      <c r="K22" s="114"/>
      <c r="L22" s="115"/>
    </row>
    <row r="23" spans="2:13">
      <c r="B23" s="24"/>
      <c r="C23" s="109"/>
      <c r="D23" s="107"/>
      <c r="E23" s="105"/>
      <c r="F23" s="113"/>
      <c r="G23" s="114"/>
      <c r="H23" s="115"/>
      <c r="I23" s="106"/>
      <c r="J23" s="113"/>
      <c r="K23" s="114"/>
      <c r="L23" s="115"/>
    </row>
    <row r="24" spans="2:13">
      <c r="B24" s="24"/>
      <c r="C24" s="109"/>
      <c r="D24" s="107"/>
      <c r="E24" s="105"/>
      <c r="F24" s="113"/>
      <c r="G24" s="114"/>
      <c r="H24" s="115"/>
      <c r="I24" s="106"/>
      <c r="J24" s="113"/>
      <c r="K24" s="114"/>
      <c r="L24" s="115"/>
    </row>
    <row r="25" spans="2:13">
      <c r="B25" s="24"/>
      <c r="C25" s="41" t="s">
        <v>28</v>
      </c>
      <c r="D25" s="11"/>
      <c r="E25" s="11"/>
      <c r="F25" s="47"/>
      <c r="G25" s="10"/>
      <c r="H25" s="26"/>
      <c r="I25" s="13"/>
      <c r="J25" s="47"/>
      <c r="K25" s="10"/>
      <c r="L25" s="26"/>
    </row>
    <row r="26" spans="2:13">
      <c r="B26" s="24"/>
      <c r="C26" s="109"/>
      <c r="D26" s="105" t="s">
        <v>155</v>
      </c>
      <c r="E26" s="105"/>
      <c r="F26" s="113"/>
      <c r="G26" s="114"/>
      <c r="H26" s="115"/>
      <c r="I26" s="106"/>
      <c r="J26" s="113"/>
      <c r="K26" s="114"/>
      <c r="L26" s="115"/>
    </row>
    <row r="27" spans="2:13" ht="12.75" customHeight="1">
      <c r="B27" s="24"/>
      <c r="C27" s="109"/>
      <c r="D27" s="107" t="s">
        <v>48</v>
      </c>
      <c r="E27" s="105"/>
      <c r="F27" s="113"/>
      <c r="G27" s="114"/>
      <c r="H27" s="115"/>
      <c r="I27" s="106"/>
      <c r="J27" s="113"/>
      <c r="K27" s="114"/>
      <c r="L27" s="115"/>
    </row>
    <row r="28" spans="2:13" ht="12.75" customHeight="1">
      <c r="B28" s="24"/>
      <c r="C28" s="109"/>
      <c r="D28" s="118" t="s">
        <v>156</v>
      </c>
      <c r="E28" s="105"/>
      <c r="F28" s="113"/>
      <c r="G28" s="114"/>
      <c r="H28" s="115"/>
      <c r="I28" s="106"/>
      <c r="J28" s="113"/>
      <c r="K28" s="114"/>
      <c r="L28" s="115"/>
    </row>
    <row r="29" spans="2:13">
      <c r="B29" s="24"/>
      <c r="C29" s="109"/>
      <c r="D29" s="107" t="s">
        <v>48</v>
      </c>
      <c r="E29" s="105"/>
      <c r="F29" s="113"/>
      <c r="G29" s="114"/>
      <c r="H29" s="115"/>
      <c r="I29" s="106"/>
      <c r="J29" s="113"/>
      <c r="K29" s="114"/>
      <c r="L29" s="115"/>
    </row>
    <row r="30" spans="2:13">
      <c r="B30" s="24"/>
      <c r="C30" s="41" t="s">
        <v>28</v>
      </c>
      <c r="D30" s="11"/>
      <c r="E30" s="11"/>
      <c r="F30" s="47"/>
      <c r="G30" s="10"/>
      <c r="H30" s="26"/>
      <c r="I30" s="13"/>
      <c r="J30" s="47"/>
      <c r="K30" s="10"/>
      <c r="L30" s="26"/>
    </row>
    <row r="31" spans="2:13" s="3" customFormat="1">
      <c r="B31" s="40"/>
      <c r="C31" s="109"/>
      <c r="D31" s="105" t="s">
        <v>157</v>
      </c>
      <c r="E31" s="105"/>
      <c r="F31" s="110"/>
      <c r="G31" s="111"/>
      <c r="H31" s="112"/>
      <c r="I31" s="106"/>
      <c r="J31" s="110"/>
      <c r="K31" s="111"/>
      <c r="L31" s="112"/>
      <c r="M31" s="2"/>
    </row>
    <row r="32" spans="2:13">
      <c r="B32" s="24"/>
      <c r="C32" s="109"/>
      <c r="D32" s="107" t="s">
        <v>48</v>
      </c>
      <c r="E32" s="105"/>
      <c r="F32" s="113"/>
      <c r="G32" s="114"/>
      <c r="H32" s="115"/>
      <c r="I32" s="106"/>
      <c r="J32" s="113"/>
      <c r="K32" s="114"/>
      <c r="L32" s="115"/>
    </row>
    <row r="33" spans="2:12">
      <c r="B33" s="24"/>
      <c r="C33" s="109"/>
      <c r="D33" s="107"/>
      <c r="E33" s="105"/>
      <c r="F33" s="113"/>
      <c r="G33" s="114"/>
      <c r="H33" s="115"/>
      <c r="I33" s="106"/>
      <c r="J33" s="113"/>
      <c r="K33" s="114"/>
      <c r="L33" s="115"/>
    </row>
    <row r="34" spans="2:12">
      <c r="B34" s="24"/>
      <c r="C34" s="109"/>
      <c r="D34" s="105"/>
      <c r="E34" s="105"/>
      <c r="F34" s="110"/>
      <c r="G34" s="111"/>
      <c r="H34" s="112"/>
      <c r="I34" s="106"/>
      <c r="J34" s="110"/>
      <c r="K34" s="111"/>
      <c r="L34" s="112"/>
    </row>
    <row r="35" spans="2:12">
      <c r="B35" s="24"/>
      <c r="C35" s="41" t="s">
        <v>28</v>
      </c>
      <c r="D35" s="11"/>
      <c r="E35" s="11"/>
      <c r="F35" s="47"/>
      <c r="G35" s="10"/>
      <c r="H35" s="26"/>
      <c r="I35" s="13"/>
      <c r="J35" s="47"/>
      <c r="K35" s="10"/>
      <c r="L35" s="26"/>
    </row>
    <row r="36" spans="2:12" ht="12.75" customHeight="1">
      <c r="B36" s="24"/>
      <c r="C36" s="119"/>
      <c r="D36" s="105" t="s">
        <v>158</v>
      </c>
      <c r="E36" s="105"/>
      <c r="F36" s="113"/>
      <c r="G36" s="114"/>
      <c r="H36" s="115"/>
      <c r="I36" s="106"/>
      <c r="J36" s="113"/>
      <c r="K36" s="114"/>
      <c r="L36" s="115"/>
    </row>
    <row r="37" spans="2:12" ht="12.75" customHeight="1">
      <c r="B37" s="24"/>
      <c r="C37" s="119"/>
      <c r="D37" s="107" t="s">
        <v>48</v>
      </c>
      <c r="E37" s="105"/>
      <c r="F37" s="113"/>
      <c r="G37" s="114"/>
      <c r="H37" s="115"/>
      <c r="I37" s="106"/>
      <c r="J37" s="113"/>
      <c r="K37" s="114"/>
      <c r="L37" s="115"/>
    </row>
    <row r="38" spans="2:12" ht="12.75" customHeight="1">
      <c r="B38" s="24"/>
      <c r="C38" s="119"/>
      <c r="D38" s="118"/>
      <c r="E38" s="105"/>
      <c r="F38" s="113"/>
      <c r="G38" s="114"/>
      <c r="H38" s="115"/>
      <c r="I38" s="106"/>
      <c r="J38" s="113"/>
      <c r="K38" s="114"/>
      <c r="L38" s="115"/>
    </row>
    <row r="39" spans="2:12" ht="14.1" thickBot="1">
      <c r="B39" s="24"/>
      <c r="C39" s="109"/>
      <c r="D39" s="118"/>
      <c r="E39" s="105"/>
      <c r="F39" s="120"/>
      <c r="G39" s="121"/>
      <c r="H39" s="122"/>
      <c r="I39" s="106"/>
      <c r="J39" s="120"/>
      <c r="K39" s="121"/>
      <c r="L39" s="122"/>
    </row>
    <row r="40" spans="2:12">
      <c r="B40" s="24"/>
      <c r="C40" s="2"/>
      <c r="D40" s="2"/>
      <c r="F40" s="39"/>
      <c r="G40" s="39"/>
      <c r="H40" s="39"/>
      <c r="I40" s="39"/>
      <c r="J40" s="39"/>
      <c r="K40" s="39"/>
      <c r="L40" s="50"/>
    </row>
    <row r="41" spans="2:12">
      <c r="B41" s="24"/>
      <c r="C41" s="2"/>
      <c r="D41" s="16"/>
      <c r="E41" s="16"/>
      <c r="L41" s="30"/>
    </row>
    <row r="42" spans="2:12">
      <c r="B42" s="24"/>
      <c r="C42" s="2"/>
      <c r="D42" s="17"/>
      <c r="E42" s="18"/>
      <c r="L42" s="30"/>
    </row>
    <row r="43" spans="2:12">
      <c r="B43" s="24"/>
      <c r="C43" s="2"/>
      <c r="D43" s="17"/>
      <c r="E43" s="18"/>
      <c r="L43" s="30"/>
    </row>
    <row r="44" spans="2:12">
      <c r="B44" s="24"/>
      <c r="C44" s="2"/>
      <c r="D44" s="17"/>
      <c r="E44" s="18"/>
      <c r="L44" s="30"/>
    </row>
    <row r="45" spans="2:12">
      <c r="B45" s="24"/>
      <c r="C45" s="2"/>
      <c r="D45" s="16" t="s">
        <v>35</v>
      </c>
      <c r="E45" s="16"/>
      <c r="L45" s="30"/>
    </row>
    <row r="46" spans="2:12">
      <c r="B46" s="24"/>
      <c r="C46" s="2"/>
      <c r="D46" s="44" t="s">
        <v>36</v>
      </c>
      <c r="E46" s="116" t="s">
        <v>159</v>
      </c>
      <c r="L46" s="30"/>
    </row>
    <row r="47" spans="2:12" ht="14.1" thickBot="1">
      <c r="B47" s="31"/>
      <c r="C47" s="35"/>
      <c r="D47" s="33"/>
      <c r="E47" s="34"/>
      <c r="F47" s="35"/>
      <c r="G47" s="35"/>
      <c r="H47" s="35"/>
      <c r="I47" s="35"/>
      <c r="J47" s="35"/>
      <c r="K47" s="35"/>
      <c r="L47" s="36"/>
    </row>
    <row r="48" spans="2:12">
      <c r="C48" s="2"/>
      <c r="D48" s="2"/>
      <c r="E48" s="6"/>
    </row>
    <row r="49" s="2" customFormat="1"/>
  </sheetData>
  <pageMargins left="0.7" right="0.7" top="0.75" bottom="0.75" header="0.3" footer="0.3"/>
  <ignoredErrors>
    <ignoredError sqref="D46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f5bab47-1c28-4d61-a088-9d433f784ee9">
      <Terms xmlns="http://schemas.microsoft.com/office/infopath/2007/PartnerControls"/>
    </lcf76f155ced4ddcb4097134ff3c332f>
    <TaxCatchAll xmlns="d39f903f-141b-4865-8019-eb42ced215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3919E4DA7954C9ADDECE9C8CAC841" ma:contentTypeVersion="15" ma:contentTypeDescription="Create a new document." ma:contentTypeScope="" ma:versionID="418f3c0023e921b563a6ad519d72af82">
  <xsd:schema xmlns:xsd="http://www.w3.org/2001/XMLSchema" xmlns:xs="http://www.w3.org/2001/XMLSchema" xmlns:p="http://schemas.microsoft.com/office/2006/metadata/properties" xmlns:ns1="http://schemas.microsoft.com/sharepoint/v3" xmlns:ns2="6f5bab47-1c28-4d61-a088-9d433f784ee9" xmlns:ns3="d39f903f-141b-4865-8019-eb42ced2156d" targetNamespace="http://schemas.microsoft.com/office/2006/metadata/properties" ma:root="true" ma:fieldsID="4651262c91bb3dca369fa44e7aea7bfc" ns1:_="" ns2:_="" ns3:_="">
    <xsd:import namespace="http://schemas.microsoft.com/sharepoint/v3"/>
    <xsd:import namespace="6f5bab47-1c28-4d61-a088-9d433f784ee9"/>
    <xsd:import namespace="d39f903f-141b-4865-8019-eb42ced215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bab47-1c28-4d61-a088-9d433f784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e4d33d-dec1-45ff-a4f4-aeb6865319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f903f-141b-4865-8019-eb42ced215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08dbd4c-4657-4bab-90bb-0763b327278c}" ma:internalName="TaxCatchAll" ma:showField="CatchAllData" ma:web="d39f903f-141b-4865-8019-eb42ced215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60EBD7-CF9D-4423-8B4A-492745F9C90D}"/>
</file>

<file path=customXml/itemProps2.xml><?xml version="1.0" encoding="utf-8"?>
<ds:datastoreItem xmlns:ds="http://schemas.openxmlformats.org/officeDocument/2006/customXml" ds:itemID="{9D5C7A94-6764-4973-82AB-ABCC05D5BC1B}"/>
</file>

<file path=customXml/itemProps3.xml><?xml version="1.0" encoding="utf-8"?>
<ds:datastoreItem xmlns:ds="http://schemas.openxmlformats.org/officeDocument/2006/customXml" ds:itemID="{B6354E14-99B5-469A-927B-43549F563BB4}"/>
</file>

<file path=docMetadata/LabelInfo.xml><?xml version="1.0" encoding="utf-8"?>
<clbl:labelList xmlns:clbl="http://schemas.microsoft.com/office/2020/mipLabelMetadata">
  <clbl:label id="{57e687cc-f93a-416b-a813-dfd9fe80a0f5}" enabled="1" method="Standard" siteId="{ffeebe53-4714-40e9-81b1-cb5984a2ddf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 Wolmarans</dc:creator>
  <cp:keywords/>
  <dc:description/>
  <cp:lastModifiedBy/>
  <cp:revision/>
  <dcterms:created xsi:type="dcterms:W3CDTF">2015-06-05T18:17:20Z</dcterms:created>
  <dcterms:modified xsi:type="dcterms:W3CDTF">2023-05-30T09:48:43Z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0x01010015D3919E4DA7954C9ADDECE9C8CAC841</vt:lpwstr>
  </property>
</Properties>
</file>