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heme/theme1.xml" ContentType="application/vnd.openxmlformats-officedocument.theme+xml"/>
  <Override PartName="/xl/drawings/drawing5.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naspersglobal-my.sharepoint.com/personal/charl_wolmarans_prosus_com/Documents/Research/Internal data/KPIs/FY22/"/>
    </mc:Choice>
  </mc:AlternateContent>
  <xr:revisionPtr revIDLastSave="3348" documentId="8_{55838CCF-CDBA-4F43-A722-78A27D393435}" xr6:coauthVersionLast="45" xr6:coauthVersionMax="46" xr10:uidLastSave="{7D171A5D-46C8-4344-96F7-15F74F9DF973}"/>
  <bookViews>
    <workbookView xWindow="-110" yWindow="-110" windowWidth="19420" windowHeight="10420" xr2:uid="{00000000-000D-0000-FFFF-FFFF00000000}"/>
  </bookViews>
  <sheets>
    <sheet name="Prosus" sheetId="5" r:id="rId1"/>
    <sheet name="Classifieds" sheetId="2" r:id="rId2"/>
    <sheet name="Food Delivery" sheetId="3" r:id="rId3"/>
    <sheet name="Payments &amp; Fintech" sheetId="4" r:id="rId4"/>
    <sheet name="Edtech" sheetId="7" r:id="rId5"/>
    <sheet name="Etail" sheetId="1" r:id="rId6"/>
  </sheets>
  <definedNames>
    <definedName name="_xlnm.Print_Area" localSheetId="1">Classifieds!$A$1:$L$73</definedName>
    <definedName name="_xlnm.Print_Area" localSheetId="5">Etail!$A$1:$L$28</definedName>
    <definedName name="_xlnm.Print_Area" localSheetId="2">'Food Delivery'!$A$1:$L$131</definedName>
    <definedName name="_xlnm.Print_Area" localSheetId="3">'Payments &amp; Fintech'!$A$1:$L$56</definedName>
    <definedName name="_xlnm.Print_Area" localSheetId="0">Prosus!$A$1:$L$116</definedName>
  </definedName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9" i="4" l="1"/>
  <c r="L74" i="5" l="1"/>
  <c r="L72" i="5"/>
  <c r="L39" i="4"/>
  <c r="G19" i="2"/>
  <c r="L35" i="3" l="1"/>
  <c r="K35" i="3"/>
  <c r="L94" i="3" l="1"/>
  <c r="K94" i="3"/>
  <c r="L91" i="3"/>
  <c r="K91" i="3"/>
  <c r="K69" i="3"/>
  <c r="L69" i="3"/>
  <c r="L9" i="7" l="1"/>
  <c r="L6" i="7"/>
  <c r="L27" i="7"/>
  <c r="L29" i="7"/>
  <c r="H38" i="7" l="1"/>
  <c r="G38" i="7"/>
  <c r="H36" i="7"/>
  <c r="G36" i="7"/>
  <c r="L36" i="7"/>
  <c r="K36" i="7"/>
  <c r="L38" i="7"/>
  <c r="K38" i="7"/>
  <c r="H41" i="7"/>
  <c r="K46" i="7"/>
  <c r="K41" i="7"/>
  <c r="L41" i="7"/>
  <c r="L32" i="3" l="1"/>
  <c r="K32" i="3"/>
  <c r="K16" i="3"/>
  <c r="H43" i="4" l="1"/>
  <c r="G23" i="4"/>
  <c r="H23" i="4"/>
  <c r="K23" i="4"/>
  <c r="L23" i="4"/>
  <c r="L18" i="4"/>
  <c r="G18" i="4" l="1"/>
  <c r="H18" i="4"/>
  <c r="K18" i="4"/>
  <c r="F20" i="4"/>
  <c r="G20" i="4"/>
  <c r="H20" i="4"/>
  <c r="J20" i="4"/>
  <c r="K20" i="4"/>
  <c r="L20" i="4"/>
  <c r="G12" i="4"/>
  <c r="H12" i="4"/>
  <c r="K12" i="4"/>
  <c r="L12" i="4"/>
  <c r="F15" i="4"/>
  <c r="G15" i="4"/>
  <c r="H15" i="4"/>
  <c r="J15" i="4"/>
  <c r="K15" i="4"/>
  <c r="L15" i="4"/>
  <c r="F8" i="4"/>
  <c r="G8" i="4"/>
  <c r="G9" i="4" s="1"/>
  <c r="H8" i="4"/>
  <c r="J8" i="4"/>
  <c r="K8" i="4"/>
  <c r="K9" i="4" s="1"/>
  <c r="L8" i="4"/>
  <c r="L5" i="4"/>
  <c r="K5" i="4"/>
  <c r="J5" i="4"/>
  <c r="H5" i="4"/>
  <c r="G5" i="4"/>
  <c r="F5" i="4"/>
  <c r="H9" i="4" l="1"/>
  <c r="L9" i="4"/>
  <c r="L6" i="4"/>
  <c r="G6" i="4"/>
  <c r="K6" i="4"/>
  <c r="H6" i="4"/>
  <c r="H51" i="2"/>
  <c r="G51" i="2"/>
  <c r="L32" i="2"/>
  <c r="L30" i="2"/>
  <c r="K30" i="2"/>
  <c r="H30" i="2"/>
  <c r="G30" i="2"/>
  <c r="K28" i="2"/>
  <c r="K26" i="2"/>
  <c r="L22" i="2"/>
  <c r="K22" i="2"/>
  <c r="L19" i="2"/>
  <c r="K19" i="2"/>
  <c r="L39" i="3" l="1"/>
  <c r="L69" i="5" l="1"/>
  <c r="L45" i="5"/>
  <c r="L89" i="3"/>
  <c r="K89" i="3"/>
  <c r="L72" i="3"/>
  <c r="K72" i="3"/>
  <c r="L66" i="3"/>
  <c r="H18" i="7" l="1"/>
  <c r="L18" i="7"/>
  <c r="L6" i="1" l="1"/>
  <c r="H24" i="7" l="1"/>
  <c r="L43" i="4" l="1"/>
  <c r="L45" i="4"/>
  <c r="L36" i="4"/>
  <c r="L33" i="4"/>
  <c r="L26" i="4"/>
  <c r="L49" i="4"/>
  <c r="L118" i="3" l="1"/>
  <c r="L115" i="3"/>
  <c r="K29" i="3"/>
  <c r="L29" i="3"/>
  <c r="L27" i="3"/>
  <c r="K66" i="3"/>
  <c r="L64" i="3"/>
  <c r="K64" i="3"/>
  <c r="L85" i="3" l="1"/>
  <c r="L82" i="3"/>
  <c r="L87" i="3"/>
  <c r="K87" i="3"/>
  <c r="L106" i="3"/>
  <c r="K106" i="3"/>
  <c r="L103" i="3"/>
  <c r="L95" i="3"/>
  <c r="K95" i="3"/>
  <c r="L92" i="3"/>
  <c r="L79" i="3"/>
  <c r="L76" i="3"/>
  <c r="L25" i="3"/>
  <c r="K25" i="3"/>
  <c r="L22" i="3"/>
  <c r="L36" i="3"/>
  <c r="K36" i="3"/>
  <c r="L33" i="3"/>
  <c r="L62" i="3"/>
  <c r="K62" i="3"/>
  <c r="L59" i="3"/>
  <c r="K73" i="3"/>
  <c r="L70" i="3"/>
  <c r="L42" i="3"/>
  <c r="K27" i="3"/>
  <c r="L28" i="3" s="1"/>
  <c r="L8" i="3"/>
  <c r="L28" i="2" l="1"/>
  <c r="J13" i="2"/>
  <c r="L14" i="2"/>
  <c r="F19" i="2" l="1"/>
  <c r="H19" i="2"/>
  <c r="J19" i="2"/>
  <c r="J15" i="2"/>
  <c r="L16" i="2"/>
  <c r="L12" i="2"/>
  <c r="L14" i="1" l="1"/>
  <c r="L24" i="1"/>
  <c r="L18" i="1"/>
  <c r="L21" i="1"/>
  <c r="L11" i="1"/>
  <c r="L46" i="5" s="1"/>
  <c r="L30" i="5"/>
  <c r="L51" i="3"/>
  <c r="L48" i="3"/>
  <c r="L14" i="3"/>
  <c r="L11" i="3"/>
  <c r="L61" i="2"/>
  <c r="L54" i="2"/>
  <c r="L51" i="2"/>
  <c r="L46" i="2"/>
  <c r="L37" i="2"/>
  <c r="L34" i="2"/>
  <c r="L23" i="2"/>
  <c r="L20" i="2"/>
  <c r="L9" i="2"/>
  <c r="L6" i="2"/>
  <c r="L91" i="5"/>
  <c r="L89" i="5"/>
  <c r="L86" i="5"/>
  <c r="L83" i="5"/>
  <c r="L81" i="5"/>
  <c r="L78" i="5"/>
  <c r="L75" i="5"/>
  <c r="L73" i="5"/>
  <c r="L67" i="5"/>
  <c r="L65" i="5"/>
  <c r="L62" i="5"/>
  <c r="H45" i="5"/>
  <c r="L50" i="5"/>
  <c r="L49" i="5"/>
  <c r="L47" i="5"/>
  <c r="L39" i="5"/>
  <c r="L38" i="5"/>
  <c r="L37" i="5"/>
  <c r="K39" i="5"/>
  <c r="K38" i="5"/>
  <c r="K37" i="5"/>
  <c r="J39" i="5"/>
  <c r="J38" i="5"/>
  <c r="J37" i="5"/>
  <c r="L43" i="5"/>
  <c r="L42" i="5"/>
  <c r="K42" i="5"/>
  <c r="J43" i="5"/>
  <c r="J42" i="5"/>
  <c r="H42" i="5"/>
  <c r="G42" i="5"/>
  <c r="H39" i="5"/>
  <c r="H37" i="5"/>
  <c r="G39" i="5"/>
  <c r="G38" i="5"/>
  <c r="G37" i="5"/>
  <c r="F43" i="5"/>
  <c r="F42" i="5"/>
  <c r="F39" i="5"/>
  <c r="F38" i="5"/>
  <c r="F37" i="5"/>
  <c r="L34" i="5"/>
  <c r="L31" i="5"/>
  <c r="L29" i="5"/>
  <c r="L26" i="5"/>
  <c r="L23" i="5"/>
  <c r="L21" i="5"/>
  <c r="L18" i="5"/>
  <c r="L15" i="5"/>
  <c r="L13" i="5"/>
  <c r="L8" i="5"/>
  <c r="K9" i="7"/>
  <c r="H9" i="7"/>
  <c r="G9" i="7"/>
  <c r="L43" i="7"/>
  <c r="L24" i="7"/>
  <c r="L33" i="7"/>
  <c r="L46" i="7"/>
  <c r="H6" i="7"/>
  <c r="K118" i="3"/>
  <c r="L100" i="3"/>
  <c r="L98" i="3"/>
  <c r="L90" i="3"/>
  <c r="L88" i="3"/>
  <c r="L56" i="3"/>
  <c r="L54" i="3"/>
  <c r="L73" i="3"/>
  <c r="L67" i="3"/>
  <c r="L65" i="3"/>
  <c r="L30" i="3"/>
  <c r="L17" i="3"/>
  <c r="L19" i="3"/>
  <c r="F14" i="5"/>
  <c r="F22" i="5"/>
  <c r="F30" i="5"/>
  <c r="L33" i="5" l="1"/>
  <c r="L41" i="5"/>
  <c r="L25" i="5"/>
  <c r="L51" i="5"/>
  <c r="L5" i="5"/>
  <c r="L100" i="5"/>
  <c r="K43" i="5"/>
  <c r="H38" i="5"/>
  <c r="G43" i="5"/>
  <c r="H43" i="5"/>
  <c r="L14" i="5"/>
  <c r="L19" i="5"/>
  <c r="L22" i="5"/>
  <c r="L35" i="5"/>
  <c r="L17" i="5"/>
  <c r="L27" i="5"/>
  <c r="L10" i="5"/>
  <c r="K8" i="5"/>
  <c r="F8" i="5"/>
  <c r="L110" i="5" l="1"/>
  <c r="L97" i="5"/>
  <c r="L9" i="5"/>
  <c r="L11" i="5"/>
  <c r="L102" i="5"/>
  <c r="L109" i="5" l="1"/>
  <c r="L101" i="5"/>
  <c r="L103" i="5"/>
  <c r="L111" i="5"/>
  <c r="H29" i="5" l="1"/>
  <c r="F22" i="2" l="1"/>
  <c r="J22" i="2"/>
  <c r="H22" i="2"/>
  <c r="G22" i="2"/>
  <c r="K41" i="5" l="1"/>
  <c r="G41" i="5"/>
  <c r="H41" i="5"/>
  <c r="J8" i="5"/>
  <c r="H91" i="5"/>
  <c r="H89" i="5"/>
  <c r="H86" i="5"/>
  <c r="H83" i="5"/>
  <c r="H81" i="5"/>
  <c r="H78" i="5"/>
  <c r="H74" i="5"/>
  <c r="H72" i="5"/>
  <c r="H69" i="5"/>
  <c r="H67" i="5"/>
  <c r="H65" i="5"/>
  <c r="H62" i="5"/>
  <c r="H50" i="5"/>
  <c r="H47" i="5"/>
  <c r="H49" i="5"/>
  <c r="H34" i="5"/>
  <c r="H31" i="5"/>
  <c r="H33" i="5"/>
  <c r="H26" i="5"/>
  <c r="H23" i="5"/>
  <c r="H21" i="5"/>
  <c r="H18" i="5"/>
  <c r="H15" i="5"/>
  <c r="H13" i="5"/>
  <c r="H8" i="5"/>
  <c r="G8" i="5"/>
  <c r="H25" i="5" l="1"/>
  <c r="H100" i="5"/>
  <c r="H27" i="5"/>
  <c r="H35" i="5"/>
  <c r="H75" i="5"/>
  <c r="H10" i="5"/>
  <c r="H51" i="5"/>
  <c r="H73" i="5"/>
  <c r="H5" i="5"/>
  <c r="H17" i="5"/>
  <c r="H61" i="2"/>
  <c r="H102" i="5" l="1"/>
  <c r="H110" i="5"/>
  <c r="H9" i="5"/>
  <c r="H97" i="5"/>
  <c r="H11" i="5"/>
  <c r="H26" i="2"/>
  <c r="H111" i="5" l="1"/>
  <c r="H109" i="5"/>
  <c r="H101" i="5"/>
  <c r="H103" i="5"/>
  <c r="H28" i="2"/>
  <c r="H23" i="2"/>
  <c r="H20" i="2"/>
  <c r="H16" i="2" l="1"/>
  <c r="H12" i="2"/>
  <c r="K37" i="2"/>
  <c r="J37" i="2"/>
  <c r="H37" i="2"/>
  <c r="G37" i="2"/>
  <c r="F37" i="2"/>
  <c r="K34" i="2"/>
  <c r="H34" i="2"/>
  <c r="G34" i="2"/>
  <c r="H79" i="3"/>
  <c r="H76" i="3"/>
  <c r="H42" i="3" l="1"/>
  <c r="H46" i="2" l="1"/>
  <c r="H45" i="4" l="1"/>
  <c r="H30" i="5"/>
  <c r="H36" i="4"/>
  <c r="H33" i="4"/>
  <c r="H26" i="4"/>
  <c r="H115" i="3" l="1"/>
  <c r="H85" i="3"/>
  <c r="H82" i="3"/>
  <c r="H48" i="3"/>
  <c r="K51" i="3"/>
  <c r="J51" i="3"/>
  <c r="H51" i="3"/>
  <c r="G51" i="3"/>
  <c r="H11" i="3"/>
  <c r="H14" i="3"/>
  <c r="H22" i="5" l="1"/>
  <c r="H9" i="2"/>
  <c r="H6" i="2"/>
  <c r="H54" i="2"/>
  <c r="H14" i="5" l="1"/>
  <c r="H19" i="5"/>
  <c r="H11" i="1"/>
  <c r="H46" i="5" s="1"/>
  <c r="H14" i="1"/>
  <c r="H18" i="1"/>
  <c r="H6" i="1"/>
  <c r="H21" i="1" l="1"/>
  <c r="H24" i="1"/>
  <c r="K72" i="5"/>
  <c r="K74" i="5"/>
  <c r="K69" i="5"/>
  <c r="L70" i="5" l="1"/>
  <c r="K39" i="3"/>
  <c r="K42" i="3"/>
  <c r="K48" i="3" l="1"/>
  <c r="K51" i="2" l="1"/>
  <c r="K54" i="2"/>
  <c r="J54" i="2"/>
  <c r="G54" i="2"/>
  <c r="F54" i="2"/>
  <c r="K91" i="5" l="1"/>
  <c r="K89" i="5"/>
  <c r="K86" i="5"/>
  <c r="K83" i="5"/>
  <c r="K81" i="5"/>
  <c r="K78" i="5"/>
  <c r="K75" i="5"/>
  <c r="K73" i="5"/>
  <c r="K67" i="5"/>
  <c r="K65" i="5"/>
  <c r="K50" i="5"/>
  <c r="K47" i="5"/>
  <c r="K45" i="5"/>
  <c r="K34" i="5"/>
  <c r="K31" i="5"/>
  <c r="K29" i="5"/>
  <c r="K26" i="5"/>
  <c r="K23" i="5"/>
  <c r="K21" i="5"/>
  <c r="K18" i="5"/>
  <c r="K15" i="5"/>
  <c r="K13" i="5"/>
  <c r="K33" i="5" l="1"/>
  <c r="K5" i="5"/>
  <c r="K10" i="5"/>
  <c r="K17" i="5"/>
  <c r="K49" i="5"/>
  <c r="K35" i="5"/>
  <c r="K51" i="5"/>
  <c r="K25" i="5"/>
  <c r="K27" i="5"/>
  <c r="K100" i="5"/>
  <c r="K23" i="2"/>
  <c r="K46" i="2"/>
  <c r="K61" i="2"/>
  <c r="K20" i="2"/>
  <c r="K12" i="2"/>
  <c r="K9" i="2"/>
  <c r="K6" i="2"/>
  <c r="K85" i="3"/>
  <c r="K14" i="3"/>
  <c r="K115" i="3"/>
  <c r="K82" i="3"/>
  <c r="K11" i="3"/>
  <c r="K36" i="4"/>
  <c r="K33" i="4"/>
  <c r="K26" i="4"/>
  <c r="K30" i="5"/>
  <c r="K24" i="1"/>
  <c r="K21" i="1"/>
  <c r="K18" i="1"/>
  <c r="K11" i="1"/>
  <c r="K46" i="5" s="1"/>
  <c r="K14" i="1"/>
  <c r="K6" i="1"/>
  <c r="K102" i="5" l="1"/>
  <c r="K111" i="5" s="1"/>
  <c r="K110" i="5"/>
  <c r="K14" i="5"/>
  <c r="K19" i="5"/>
  <c r="K22" i="5"/>
  <c r="K97" i="5"/>
  <c r="L6" i="5"/>
  <c r="K9" i="5"/>
  <c r="K11" i="5"/>
  <c r="K101" i="5" l="1"/>
  <c r="L98" i="5"/>
  <c r="K103" i="5"/>
  <c r="K109" i="5"/>
  <c r="G31" i="5" l="1"/>
  <c r="J9" i="2" l="1"/>
  <c r="G9" i="2"/>
  <c r="F9" i="2"/>
  <c r="G6" i="2"/>
  <c r="G28" i="2" l="1"/>
  <c r="G72" i="5" l="1"/>
  <c r="G42" i="3" l="1"/>
  <c r="G115" i="3"/>
  <c r="G85" i="3"/>
  <c r="G82" i="3"/>
  <c r="G48" i="3"/>
  <c r="G14" i="3"/>
  <c r="G11" i="3"/>
  <c r="G16" i="2" l="1"/>
  <c r="G12" i="2"/>
  <c r="G46" i="2" l="1"/>
  <c r="G61" i="2"/>
  <c r="G23" i="2" l="1"/>
  <c r="G20" i="2"/>
  <c r="J50" i="5"/>
  <c r="G50" i="5"/>
  <c r="F50" i="5"/>
  <c r="F47" i="5"/>
  <c r="G47" i="5"/>
  <c r="J47" i="5"/>
  <c r="J45" i="5"/>
  <c r="G45" i="5"/>
  <c r="F45" i="5"/>
  <c r="G26" i="4" l="1"/>
  <c r="G36" i="4"/>
  <c r="G33" i="4"/>
  <c r="G24" i="1" l="1"/>
  <c r="G21" i="1"/>
  <c r="G18" i="1" l="1"/>
  <c r="F14" i="1"/>
  <c r="G14" i="1"/>
  <c r="J14" i="1"/>
  <c r="G11" i="1"/>
  <c r="G46" i="5" s="1"/>
  <c r="G6" i="1"/>
  <c r="G14" i="5" l="1"/>
  <c r="G86" i="5"/>
  <c r="G78" i="5"/>
  <c r="J74" i="5"/>
  <c r="G74" i="5"/>
  <c r="F74" i="5"/>
  <c r="J72" i="5"/>
  <c r="F72" i="5"/>
  <c r="J69" i="5"/>
  <c r="G69" i="5"/>
  <c r="F69" i="5"/>
  <c r="G30" i="5"/>
  <c r="F31" i="5"/>
  <c r="J31" i="5"/>
  <c r="J34" i="5"/>
  <c r="G34" i="5"/>
  <c r="F34" i="5"/>
  <c r="J29" i="5"/>
  <c r="G29" i="5"/>
  <c r="F29" i="5"/>
  <c r="J91" i="5"/>
  <c r="G91" i="5"/>
  <c r="F91" i="5"/>
  <c r="J83" i="5"/>
  <c r="G83" i="5"/>
  <c r="F83" i="5"/>
  <c r="J67" i="5"/>
  <c r="G67" i="5"/>
  <c r="F67" i="5"/>
  <c r="J59" i="5"/>
  <c r="F59" i="5"/>
  <c r="J51" i="5"/>
  <c r="G51" i="5"/>
  <c r="F51" i="5"/>
  <c r="J26" i="5"/>
  <c r="G26" i="5"/>
  <c r="F26" i="5"/>
  <c r="G22" i="5"/>
  <c r="F23" i="5"/>
  <c r="G23" i="5"/>
  <c r="J23" i="5"/>
  <c r="J21" i="5"/>
  <c r="G21" i="5"/>
  <c r="F21" i="5"/>
  <c r="J49" i="5"/>
  <c r="G49" i="5"/>
  <c r="F49" i="5"/>
  <c r="J57" i="5"/>
  <c r="F57" i="5"/>
  <c r="J65" i="5"/>
  <c r="G65" i="5"/>
  <c r="F65" i="5"/>
  <c r="J81" i="5"/>
  <c r="G81" i="5"/>
  <c r="F81" i="5"/>
  <c r="J89" i="5"/>
  <c r="G89" i="5"/>
  <c r="F89" i="5"/>
  <c r="J19" i="5"/>
  <c r="G19" i="5"/>
  <c r="F19" i="5"/>
  <c r="J18" i="5"/>
  <c r="G18" i="5"/>
  <c r="F18" i="5"/>
  <c r="J14" i="5"/>
  <c r="F15" i="5"/>
  <c r="G15" i="5"/>
  <c r="J15" i="5"/>
  <c r="F13" i="5"/>
  <c r="G13" i="5"/>
  <c r="J13" i="5"/>
  <c r="F25" i="5" l="1"/>
  <c r="H70" i="5"/>
  <c r="K70" i="5"/>
  <c r="F10" i="5"/>
  <c r="J10" i="5"/>
  <c r="F5" i="5"/>
  <c r="J5" i="5"/>
  <c r="G10" i="5"/>
  <c r="G33" i="5"/>
  <c r="G5" i="5"/>
  <c r="J33" i="5"/>
  <c r="G25" i="5"/>
  <c r="J25" i="5"/>
  <c r="J17" i="5"/>
  <c r="G100" i="5"/>
  <c r="G70" i="5"/>
  <c r="J100" i="5"/>
  <c r="G73" i="5"/>
  <c r="F100" i="5"/>
  <c r="J35" i="5"/>
  <c r="G27" i="5"/>
  <c r="J27" i="5"/>
  <c r="F27" i="5"/>
  <c r="F35" i="5"/>
  <c r="F73" i="5"/>
  <c r="J75" i="5"/>
  <c r="J73" i="5"/>
  <c r="G75" i="5"/>
  <c r="F75" i="5"/>
  <c r="G35" i="5"/>
  <c r="F33" i="5"/>
  <c r="F17" i="5"/>
  <c r="G17" i="5"/>
  <c r="F110" i="5" l="1"/>
  <c r="J110" i="5"/>
  <c r="J102" i="5"/>
  <c r="J111" i="5" s="1"/>
  <c r="G110" i="5"/>
  <c r="H6" i="5"/>
  <c r="K6" i="5"/>
  <c r="F97" i="5"/>
  <c r="G97" i="5"/>
  <c r="J97" i="5"/>
  <c r="F102" i="5"/>
  <c r="G102" i="5"/>
  <c r="G9" i="5"/>
  <c r="J9" i="5"/>
  <c r="G11" i="5"/>
  <c r="J11" i="5"/>
  <c r="G6" i="5"/>
  <c r="F11" i="5"/>
  <c r="F9" i="5"/>
  <c r="G111" i="5" l="1"/>
  <c r="K98" i="5"/>
  <c r="F109" i="5"/>
  <c r="F111" i="5"/>
  <c r="F101" i="5"/>
  <c r="G98" i="5"/>
  <c r="H98" i="5"/>
  <c r="J101" i="5"/>
  <c r="F103" i="5"/>
  <c r="G103" i="5"/>
  <c r="J103" i="5"/>
  <c r="G109" i="5"/>
  <c r="G101" i="5"/>
  <c r="J109" i="5"/>
  <c r="J61" i="2"/>
  <c r="F61" i="2"/>
  <c r="J30" i="5" l="1"/>
  <c r="J22" i="5"/>
  <c r="J46" i="5"/>
  <c r="F46" i="5"/>
  <c r="J14" i="3" l="1"/>
  <c r="F14" i="3"/>
  <c r="J85" i="3"/>
  <c r="F85" i="3"/>
  <c r="J46" i="2"/>
  <c r="F46" i="2"/>
  <c r="J23" i="2"/>
  <c r="F23" i="2"/>
  <c r="J24" i="1"/>
  <c r="F24" i="1"/>
</calcChain>
</file>

<file path=xl/sharedStrings.xml><?xml version="1.0" encoding="utf-8"?>
<sst xmlns="http://schemas.openxmlformats.org/spreadsheetml/2006/main" count="1059" uniqueCount="181">
  <si>
    <t>FY20</t>
  </si>
  <si>
    <t>Delivery partners (Brazil)</t>
  </si>
  <si>
    <t>Prosus Food Delivery</t>
  </si>
  <si>
    <t>Cities (Brazil)</t>
  </si>
  <si>
    <t>GPO</t>
  </si>
  <si>
    <t>1H FY20</t>
  </si>
  <si>
    <t>1H FY21</t>
  </si>
  <si>
    <t>Margin</t>
  </si>
  <si>
    <t>Prosus Classifieds</t>
  </si>
  <si>
    <t>% YoY growth US$</t>
  </si>
  <si>
    <t>% YoY growth LC, ex M&amp;A</t>
  </si>
  <si>
    <t>% 1P orders</t>
  </si>
  <si>
    <t>% YoY growth</t>
  </si>
  <si>
    <t>Revenue</t>
  </si>
  <si>
    <t>% TP margin</t>
  </si>
  <si>
    <t>Notes</t>
  </si>
  <si>
    <t>-</t>
  </si>
  <si>
    <t>Trading Profit</t>
  </si>
  <si>
    <t>US$'m</t>
  </si>
  <si>
    <t>% YoY growth fx neutral</t>
  </si>
  <si>
    <r>
      <t>GMV</t>
    </r>
    <r>
      <rPr>
        <b/>
        <vertAlign val="superscript"/>
        <sz val="10"/>
        <color rgb="FF787878"/>
        <rFont val="Verdana"/>
        <family val="2"/>
      </rPr>
      <t>1</t>
    </r>
  </si>
  <si>
    <t>India Payments &amp; Fintech</t>
  </si>
  <si>
    <t>Prosus Payments &amp; Fintech</t>
  </si>
  <si>
    <t>Prosus</t>
  </si>
  <si>
    <t>% EBITDA margin</t>
  </si>
  <si>
    <t>Classifieds</t>
  </si>
  <si>
    <t>Food Delivery</t>
  </si>
  <si>
    <t>Payments &amp; Fintech</t>
  </si>
  <si>
    <t>Travel</t>
  </si>
  <si>
    <t>Social and internet platforms</t>
  </si>
  <si>
    <t>Tencent</t>
  </si>
  <si>
    <t>Economic interest</t>
  </si>
  <si>
    <t>Less: Equity-accounted investments</t>
  </si>
  <si>
    <t>Associate</t>
  </si>
  <si>
    <t>Subsidiary</t>
  </si>
  <si>
    <t>Joint venture (equity accounted)</t>
  </si>
  <si>
    <t>Accounting method</t>
  </si>
  <si>
    <t>Ecommerce</t>
  </si>
  <si>
    <t>Etail</t>
  </si>
  <si>
    <t>Prosus Etail</t>
  </si>
  <si>
    <t>% YoY growth €</t>
  </si>
  <si>
    <t>iFood</t>
  </si>
  <si>
    <t>1.</t>
  </si>
  <si>
    <t>2.</t>
  </si>
  <si>
    <t>3.</t>
  </si>
  <si>
    <t>4.</t>
  </si>
  <si>
    <t>5.</t>
  </si>
  <si>
    <t>6.</t>
  </si>
  <si>
    <t>Naspers Etail includes Prosus Etail and Takealot, although the KPIs under Naspers are only for Takealot.</t>
  </si>
  <si>
    <t>Consolidated</t>
  </si>
  <si>
    <r>
      <t>% YoY growth US$</t>
    </r>
    <r>
      <rPr>
        <vertAlign val="superscript"/>
        <sz val="10"/>
        <color rgb="FF787878"/>
        <rFont val="Verdana"/>
        <family val="2"/>
      </rPr>
      <t>3</t>
    </r>
  </si>
  <si>
    <t>TPV (US$'bn)</t>
  </si>
  <si>
    <t># transactions ('m)</t>
  </si>
  <si>
    <t>FY21</t>
  </si>
  <si>
    <t>Edtech</t>
  </si>
  <si>
    <t>7.</t>
  </si>
  <si>
    <t>Revenue (US$'m, proportionate share)</t>
  </si>
  <si>
    <t>Trading Profit (US$'m, proportionate share)</t>
  </si>
  <si>
    <t>Revenue (proportionate share)</t>
  </si>
  <si>
    <t>Transactions exclude Wibmo.</t>
  </si>
  <si>
    <t>% YoY growth, ex M&amp;A</t>
  </si>
  <si>
    <t>Adjusted EBITDA</t>
  </si>
  <si>
    <r>
      <t>Orders ('m)</t>
    </r>
    <r>
      <rPr>
        <b/>
        <vertAlign val="superscript"/>
        <sz val="10"/>
        <color rgb="FF787878"/>
        <rFont val="Verdana"/>
        <family val="2"/>
      </rPr>
      <t>1</t>
    </r>
  </si>
  <si>
    <t>1H FY22</t>
  </si>
  <si>
    <t>% YoY growth fx neutral, ex M&amp;A</t>
  </si>
  <si>
    <t>Top markets</t>
  </si>
  <si>
    <t>due to changes in the markets within our portfolio. 1H FY21 and FY21 impacted by the Covid-19 lockdowns.</t>
  </si>
  <si>
    <t>OLX Autos includes markets where autos transaction constitute predominant mix of business (LatAm, USA, India, Indonesia, Pakistan and Turkey).</t>
  </si>
  <si>
    <t>Classifieds includes markets where predominant mix of business is classifieds (Russia, Europe, Brazil, South Africa and other associates).</t>
  </si>
  <si>
    <t>eMAG Group etail GMV</t>
  </si>
  <si>
    <t>As reported by Delivery Hero (DH) on a three-month lag basis. DH’s metrics for 1H FY21, FY21 and 1H FY22 include Woowa Group on a pro-forma basis.</t>
  </si>
  <si>
    <t>8.</t>
  </si>
  <si>
    <t>Takealot GMV</t>
  </si>
  <si>
    <t>FY22</t>
  </si>
  <si>
    <t>Trading Profit (proportionate share)</t>
  </si>
  <si>
    <t>Loan book at end of March</t>
  </si>
  <si>
    <t>Customers ('m)</t>
  </si>
  <si>
    <t>Loss rate</t>
  </si>
  <si>
    <t>Total Paying Teams</t>
  </si>
  <si>
    <t>Business Customers</t>
  </si>
  <si>
    <r>
      <t>Revenue (proportionate share)</t>
    </r>
    <r>
      <rPr>
        <b/>
        <vertAlign val="superscript"/>
        <sz val="10"/>
        <color rgb="FF787878"/>
        <rFont val="Verdana"/>
        <family val="2"/>
      </rPr>
      <t>8</t>
    </r>
  </si>
  <si>
    <t>Active listings ('m)</t>
  </si>
  <si>
    <t>Delivery Hero (DH)</t>
  </si>
  <si>
    <t>DH Platform business</t>
  </si>
  <si>
    <t>DH Integrated Verticals</t>
  </si>
  <si>
    <t>iFood core Food Delivery</t>
  </si>
  <si>
    <t>Prosus core Food Delivery</t>
  </si>
  <si>
    <t>ARR (annualized recurring revenue) represents annualized value of all subscription contracts at the end of the reporting period.</t>
  </si>
  <si>
    <t xml:space="preserve">NDRR (net dollar retention rate) represents total ARR at the end of the period divided by the total ARR at the beginning of period for active customers at the beginning of the period.  </t>
  </si>
  <si>
    <r>
      <t>ARR</t>
    </r>
    <r>
      <rPr>
        <b/>
        <vertAlign val="superscript"/>
        <sz val="10"/>
        <color rgb="FF787878"/>
        <rFont val="Verdana"/>
        <family val="2"/>
      </rPr>
      <t>3</t>
    </r>
    <r>
      <rPr>
        <b/>
        <sz val="10"/>
        <color rgb="FF787878"/>
        <rFont val="Verdana"/>
        <family val="2"/>
      </rPr>
      <t xml:space="preserve"> (Teams business)</t>
    </r>
  </si>
  <si>
    <r>
      <t>NDRR</t>
    </r>
    <r>
      <rPr>
        <b/>
        <vertAlign val="superscript"/>
        <sz val="10"/>
        <color rgb="FF787878"/>
        <rFont val="Verdana"/>
        <family val="2"/>
      </rPr>
      <t>4</t>
    </r>
    <r>
      <rPr>
        <b/>
        <sz val="10"/>
        <color rgb="FF787878"/>
        <rFont val="Verdana"/>
        <family val="2"/>
      </rPr>
      <t xml:space="preserve"> (Teams business)</t>
    </r>
  </si>
  <si>
    <r>
      <t>Naspers Etail</t>
    </r>
    <r>
      <rPr>
        <b/>
        <vertAlign val="superscript"/>
        <sz val="10"/>
        <color theme="0"/>
        <rFont val="Verdana"/>
        <family val="2"/>
      </rPr>
      <t>1</t>
    </r>
  </si>
  <si>
    <r>
      <t>Orders ('m)</t>
    </r>
    <r>
      <rPr>
        <b/>
        <vertAlign val="superscript"/>
        <sz val="10"/>
        <color rgb="FF787878"/>
        <rFont val="Verdana"/>
        <family val="2"/>
      </rPr>
      <t>1,4</t>
    </r>
  </si>
  <si>
    <r>
      <t>GMV (€'m)</t>
    </r>
    <r>
      <rPr>
        <b/>
        <vertAlign val="superscript"/>
        <sz val="10"/>
        <color rgb="FF787878"/>
        <rFont val="Verdana"/>
        <family val="2"/>
      </rPr>
      <t>1,4</t>
    </r>
  </si>
  <si>
    <t xml:space="preserve">Edtech is a segment from 1 April 2021 and is excluded from Other for 1H FY22 and FY22, and the comparative periods of 1H FY21 and FY21. </t>
  </si>
  <si>
    <r>
      <t>App MAU ('m)</t>
    </r>
    <r>
      <rPr>
        <b/>
        <vertAlign val="superscript"/>
        <sz val="10"/>
        <color rgb="FF787878"/>
        <rFont val="Verdana"/>
        <family val="2"/>
      </rPr>
      <t>2</t>
    </r>
  </si>
  <si>
    <r>
      <t>Revenue (proportionate share)</t>
    </r>
    <r>
      <rPr>
        <b/>
        <vertAlign val="superscript"/>
        <sz val="10"/>
        <color rgb="FF787878"/>
        <rFont val="Verdana"/>
        <family val="2"/>
      </rPr>
      <t>7</t>
    </r>
  </si>
  <si>
    <r>
      <t>Trading Profit (proportionate share)</t>
    </r>
    <r>
      <rPr>
        <b/>
        <vertAlign val="superscript"/>
        <sz val="10"/>
        <color rgb="FF787878"/>
        <rFont val="Verdana"/>
        <family val="2"/>
      </rPr>
      <t>7</t>
    </r>
  </si>
  <si>
    <t>Grupo ZAP was consolidated from October 2020, so FY21 includes six months of revenue and trading profit while FY22 includes 12 months.</t>
  </si>
  <si>
    <t>FY21 based on Prosus's interest in Udemy's publicly published financial information.</t>
  </si>
  <si>
    <r>
      <rPr>
        <b/>
        <sz val="10"/>
        <color rgb="FF787878"/>
        <rFont val="Verdana"/>
        <family val="2"/>
      </rPr>
      <t>Tazz Order</t>
    </r>
    <r>
      <rPr>
        <sz val="10"/>
        <color rgb="FF787878"/>
        <rFont val="Verdana"/>
        <family val="2"/>
      </rPr>
      <t xml:space="preserve"> % YoY growth</t>
    </r>
  </si>
  <si>
    <t>Merchants (Brazil)</t>
  </si>
  <si>
    <r>
      <t>Revenue (US$'m, proportionate share)</t>
    </r>
    <r>
      <rPr>
        <b/>
        <vertAlign val="superscript"/>
        <sz val="10"/>
        <color rgb="FF787878"/>
        <rFont val="Verdana"/>
        <family val="2"/>
      </rPr>
      <t>2</t>
    </r>
  </si>
  <si>
    <r>
      <t>Trading Profit (US$'m, proportionate share)</t>
    </r>
    <r>
      <rPr>
        <b/>
        <vertAlign val="superscript"/>
        <sz val="10"/>
        <color rgb="FF787878"/>
        <rFont val="Verdana"/>
        <family val="2"/>
      </rPr>
      <t>2</t>
    </r>
  </si>
  <si>
    <t>Enterprise Customers</t>
  </si>
  <si>
    <t>Stack Overflow, GoodHabitz and Skillsoft were included for 8, 10 and 6 months, respectively. Revenue and trading profit reflects these inclusion periods.</t>
  </si>
  <si>
    <r>
      <t>ARR</t>
    </r>
    <r>
      <rPr>
        <b/>
        <vertAlign val="superscript"/>
        <sz val="10"/>
        <color rgb="FF787878"/>
        <rFont val="Verdana"/>
        <family val="2"/>
      </rPr>
      <t>3</t>
    </r>
    <r>
      <rPr>
        <b/>
        <sz val="10"/>
        <color rgb="FF787878"/>
        <rFont val="Verdana"/>
        <family val="2"/>
      </rPr>
      <t xml:space="preserve"> (Udemy Business)</t>
    </r>
  </si>
  <si>
    <r>
      <t>NDRR</t>
    </r>
    <r>
      <rPr>
        <b/>
        <vertAlign val="superscript"/>
        <sz val="10"/>
        <color rgb="FF787878"/>
        <rFont val="Verdana"/>
        <family val="2"/>
      </rPr>
      <t>4</t>
    </r>
  </si>
  <si>
    <t>Monthly Average Buyers (Consumer) ('000)</t>
  </si>
  <si>
    <r>
      <t>ARR</t>
    </r>
    <r>
      <rPr>
        <b/>
        <vertAlign val="superscript"/>
        <sz val="10"/>
        <color rgb="FF787878"/>
        <rFont val="Verdana"/>
        <family val="2"/>
      </rPr>
      <t>3</t>
    </r>
  </si>
  <si>
    <t>Bookings</t>
  </si>
  <si>
    <t>Includes Stackoverflow.com as well as the tech-focused Stack Exchange sites.</t>
  </si>
  <si>
    <t>Issuance volume</t>
  </si>
  <si>
    <r>
      <t>Revenue</t>
    </r>
    <r>
      <rPr>
        <b/>
        <vertAlign val="superscript"/>
        <sz val="10"/>
        <color rgb="FF787878"/>
        <rFont val="Verdana"/>
        <family val="2"/>
      </rPr>
      <t>4,6</t>
    </r>
  </si>
  <si>
    <r>
      <t>Trading Profit</t>
    </r>
    <r>
      <rPr>
        <b/>
        <vertAlign val="superscript"/>
        <sz val="10"/>
        <color rgb="FF787878"/>
        <rFont val="Verdana"/>
        <family val="2"/>
      </rPr>
      <t>4,6</t>
    </r>
  </si>
  <si>
    <t>India Credit &amp; Digital Banking</t>
  </si>
  <si>
    <r>
      <rPr>
        <b/>
        <sz val="10"/>
        <color rgb="FF787878"/>
        <rFont val="Verdana"/>
        <family val="2"/>
      </rPr>
      <t>Tazz GMV</t>
    </r>
    <r>
      <rPr>
        <sz val="10"/>
        <color rgb="FF787878"/>
        <rFont val="Verdana"/>
        <family val="2"/>
      </rPr>
      <t xml:space="preserve"> % YoY growth LC, ex M&amp;A</t>
    </r>
  </si>
  <si>
    <r>
      <t>ARR</t>
    </r>
    <r>
      <rPr>
        <b/>
        <vertAlign val="superscript"/>
        <sz val="10"/>
        <color rgb="FF787878"/>
        <rFont val="Verdana"/>
        <family val="2"/>
      </rPr>
      <t>3,7</t>
    </r>
  </si>
  <si>
    <t>Operational metrics are shown at 100% for all companies. Investee companies’ operational and financial KPIs (Skillsoft and Udemy disclosed here)</t>
  </si>
  <si>
    <t>are aligned with 3-month reporting lag period.</t>
  </si>
  <si>
    <t>Stack Overflow and GoodHabitz operational metrics are aligned to the period from when Prosus started consolidating these assets, i.e. for 8 and 6 months in FY22, respectively.</t>
  </si>
  <si>
    <t>Bookings (Total Business)</t>
  </si>
  <si>
    <r>
      <t>NDRR</t>
    </r>
    <r>
      <rPr>
        <b/>
        <vertAlign val="superscript"/>
        <sz val="10"/>
        <color rgb="FF787878"/>
        <rFont val="Verdana"/>
        <family val="2"/>
      </rPr>
      <t>4,7</t>
    </r>
  </si>
  <si>
    <t>Relates to Skillsoft’s Percipio platform and Dual Deployment strategy combined.</t>
  </si>
  <si>
    <r>
      <t>Subsidiary</t>
    </r>
    <r>
      <rPr>
        <i/>
        <vertAlign val="superscript"/>
        <sz val="10"/>
        <color theme="0"/>
        <rFont val="Verdana"/>
        <family val="2"/>
      </rPr>
      <t>3</t>
    </r>
  </si>
  <si>
    <t>iFood Brazil is a subsidiary. iFood Columbia is a joint-venture with Delivery Hero and equity accounted from FY22, while it was a subsidiary prior to the creation of the joint-venture.</t>
  </si>
  <si>
    <t xml:space="preserve">Swiggy updated its order and GMV methodology during FY22. Comparative periods have been retrospectively updated to align this. </t>
  </si>
  <si>
    <t>GMV: Completed order value plus delivery fees. Orders: Completed orders from all delivery businesses.</t>
  </si>
  <si>
    <t xml:space="preserve">Orders and GMV are 100% for all companies, including Woowa Group for DH in FY21 on a pro-forma basis. Investee companies’ KPIs are aligned with </t>
  </si>
  <si>
    <t>3-month reporting lag period (January – December). Growth in 1H FY20, FY20, 1H FY21 and FY21 are based on metrics excluding Woowa Group.</t>
  </si>
  <si>
    <r>
      <rPr>
        <b/>
        <sz val="10"/>
        <color rgb="FF787878"/>
        <rFont val="Verdana"/>
        <family val="2"/>
      </rPr>
      <t>Order</t>
    </r>
    <r>
      <rPr>
        <b/>
        <vertAlign val="superscript"/>
        <sz val="10"/>
        <color rgb="FF787878"/>
        <rFont val="Verdana"/>
        <family val="2"/>
      </rPr>
      <t>1,5</t>
    </r>
    <r>
      <rPr>
        <sz val="10"/>
        <color rgb="FF787878"/>
        <rFont val="Verdana"/>
        <family val="2"/>
      </rPr>
      <t xml:space="preserve"> % YoY growth</t>
    </r>
  </si>
  <si>
    <r>
      <rPr>
        <b/>
        <sz val="10"/>
        <color rgb="FF787878"/>
        <rFont val="Verdana"/>
        <family val="2"/>
      </rPr>
      <t>GMV</t>
    </r>
    <r>
      <rPr>
        <b/>
        <vertAlign val="superscript"/>
        <sz val="10"/>
        <color rgb="FF787878"/>
        <rFont val="Verdana"/>
        <family val="2"/>
      </rPr>
      <t>1,5</t>
    </r>
    <r>
      <rPr>
        <sz val="10"/>
        <color rgb="FF787878"/>
        <rFont val="Verdana"/>
        <family val="2"/>
      </rPr>
      <t xml:space="preserve"> % YoY growth US$</t>
    </r>
  </si>
  <si>
    <r>
      <rPr>
        <b/>
        <sz val="10"/>
        <color rgb="FF787878"/>
        <rFont val="Verdana"/>
        <family val="2"/>
      </rPr>
      <t>GMV</t>
    </r>
    <r>
      <rPr>
        <b/>
        <vertAlign val="superscript"/>
        <sz val="10"/>
        <color rgb="FF787878"/>
        <rFont val="Verdana"/>
        <family val="2"/>
      </rPr>
      <t>1,5</t>
    </r>
    <r>
      <rPr>
        <sz val="10"/>
        <color rgb="FF787878"/>
        <rFont val="Verdana"/>
        <family val="2"/>
      </rPr>
      <t xml:space="preserve"> % YoY growth fx neutral</t>
    </r>
  </si>
  <si>
    <r>
      <t>Enabled restaurants</t>
    </r>
    <r>
      <rPr>
        <b/>
        <vertAlign val="superscript"/>
        <sz val="10"/>
        <color rgb="FF787878"/>
        <rFont val="Verdana"/>
        <family val="2"/>
      </rPr>
      <t>6</t>
    </r>
  </si>
  <si>
    <r>
      <t>Delivery partners</t>
    </r>
    <r>
      <rPr>
        <b/>
        <vertAlign val="superscript"/>
        <sz val="10"/>
        <color rgb="FF787878"/>
        <rFont val="Verdana"/>
        <family val="2"/>
      </rPr>
      <t>6</t>
    </r>
  </si>
  <si>
    <r>
      <t>Cities</t>
    </r>
    <r>
      <rPr>
        <b/>
        <vertAlign val="superscript"/>
        <sz val="10"/>
        <color rgb="FF787878"/>
        <rFont val="Verdana"/>
        <family val="2"/>
      </rPr>
      <t>6</t>
    </r>
  </si>
  <si>
    <t>VK</t>
  </si>
  <si>
    <r>
      <t>% YoY growth LC, ex M&amp;A</t>
    </r>
    <r>
      <rPr>
        <vertAlign val="superscript"/>
        <sz val="10"/>
        <color rgb="FF787878"/>
        <rFont val="Verdana"/>
        <family val="2"/>
      </rPr>
      <t>3</t>
    </r>
  </si>
  <si>
    <r>
      <t>Non-GAAP loss from operations (proportionate share)</t>
    </r>
    <r>
      <rPr>
        <b/>
        <vertAlign val="superscript"/>
        <sz val="10"/>
        <color rgb="FF787878"/>
        <rFont val="Verdana"/>
        <family val="2"/>
      </rPr>
      <t>8</t>
    </r>
  </si>
  <si>
    <t>GPO comparative revenue growth rates adjusted to reflect like-for-like due to changes to with its portfolio.</t>
  </si>
  <si>
    <t>Core is made up of India payments and GPO, and includes SBC, while excluding intercompany impacts.</t>
  </si>
  <si>
    <t>Corporate</t>
  </si>
  <si>
    <t>1H FY19, FY19, 1H FY20 and FY20 still includes Edtech within Other. Growth for 1H FY21 and FY21 is shown excluding Edtech.</t>
  </si>
  <si>
    <r>
      <t>Other</t>
    </r>
    <r>
      <rPr>
        <b/>
        <vertAlign val="superscript"/>
        <sz val="10"/>
        <color theme="0"/>
        <rFont val="Verdana"/>
        <family val="2"/>
      </rPr>
      <t>1</t>
    </r>
  </si>
  <si>
    <r>
      <t>Classifieds</t>
    </r>
    <r>
      <rPr>
        <b/>
        <vertAlign val="superscript"/>
        <sz val="10"/>
        <color theme="0"/>
        <rFont val="Verdana"/>
        <family val="2"/>
      </rPr>
      <t>1</t>
    </r>
  </si>
  <si>
    <r>
      <t>MAU ('m)</t>
    </r>
    <r>
      <rPr>
        <b/>
        <vertAlign val="superscript"/>
        <sz val="10"/>
        <color rgb="FF787878"/>
        <rFont val="Verdana"/>
        <family val="2"/>
      </rPr>
      <t>2</t>
    </r>
  </si>
  <si>
    <t xml:space="preserve">Operational metric data reflects 100% of controlled entities and equity-accounted investments (excluding OfferUp and EMPG).  Numbers have been adjusted to reflect like-for-like </t>
  </si>
  <si>
    <t>Paying listers ('m)</t>
  </si>
  <si>
    <t>Metric disclosure: OLX MAUs and OLX Autos Inspection Centres published for the last time in FY22. We are migrating disclosure to app MAUs</t>
  </si>
  <si>
    <t>which is more to the positioning of the business.</t>
  </si>
  <si>
    <t>Classifieds' (OLX Europe) and OLX Autos' 1H FY21, FY21 and 1H FY22 were adjusted for portfolio changes between them.</t>
  </si>
  <si>
    <t>Based on 100% of FCG (including Poland) and letgo Turkey. Numbers have been adjusted to reflect like-for-like due to changes in the markets within our portfolio,.</t>
  </si>
  <si>
    <r>
      <t>Revenue</t>
    </r>
    <r>
      <rPr>
        <b/>
        <vertAlign val="superscript"/>
        <sz val="10"/>
        <color rgb="FF787878"/>
        <rFont val="Verdana"/>
        <family val="2"/>
      </rPr>
      <t>3,4</t>
    </r>
  </si>
  <si>
    <r>
      <t>Trading Profit</t>
    </r>
    <r>
      <rPr>
        <b/>
        <vertAlign val="superscript"/>
        <sz val="10"/>
        <color rgb="FF787878"/>
        <rFont val="Verdana"/>
        <family val="2"/>
      </rPr>
      <t>3,4</t>
    </r>
  </si>
  <si>
    <r>
      <t>OLX Autos</t>
    </r>
    <r>
      <rPr>
        <b/>
        <vertAlign val="superscript"/>
        <sz val="10"/>
        <color theme="0"/>
        <rFont val="Verdana"/>
        <family val="2"/>
      </rPr>
      <t>5</t>
    </r>
  </si>
  <si>
    <r>
      <t># of inspection centres</t>
    </r>
    <r>
      <rPr>
        <b/>
        <vertAlign val="superscript"/>
        <sz val="10"/>
        <color rgb="FF787878"/>
        <rFont val="Verdana"/>
        <family val="2"/>
      </rPr>
      <t>2</t>
    </r>
  </si>
  <si>
    <t># of cars transacted ('000)</t>
  </si>
  <si>
    <t>Average selling price (US$'000)</t>
  </si>
  <si>
    <t>Gross profit per unit (US$)</t>
  </si>
  <si>
    <r>
      <t>Avito</t>
    </r>
    <r>
      <rPr>
        <b/>
        <vertAlign val="superscript"/>
        <sz val="10"/>
        <color theme="0"/>
        <rFont val="Verdana"/>
        <family val="2"/>
      </rPr>
      <t>1</t>
    </r>
    <r>
      <rPr>
        <b/>
        <sz val="10"/>
        <color theme="0"/>
        <rFont val="Verdana"/>
        <family val="2"/>
      </rPr>
      <t xml:space="preserve"> (RUB'bn)</t>
    </r>
  </si>
  <si>
    <r>
      <rPr>
        <b/>
        <sz val="10"/>
        <color rgb="FF787878"/>
        <rFont val="Verdana"/>
        <family val="2"/>
      </rPr>
      <t>App MAU</t>
    </r>
    <r>
      <rPr>
        <sz val="10"/>
        <color rgb="FF787878"/>
        <rFont val="Verdana"/>
        <family val="2"/>
      </rPr>
      <t xml:space="preserve"> % YoY growth</t>
    </r>
  </si>
  <si>
    <r>
      <rPr>
        <b/>
        <sz val="10"/>
        <color rgb="FF787878"/>
        <rFont val="Verdana"/>
        <family val="2"/>
      </rPr>
      <t>Paying listers</t>
    </r>
    <r>
      <rPr>
        <sz val="10"/>
        <color rgb="FF787878"/>
        <rFont val="Verdana"/>
        <family val="2"/>
      </rPr>
      <t xml:space="preserve"> % YoY growth</t>
    </r>
  </si>
  <si>
    <r>
      <t>OLX Europe</t>
    </r>
    <r>
      <rPr>
        <b/>
        <vertAlign val="superscript"/>
        <sz val="10"/>
        <color theme="0"/>
        <rFont val="Verdana"/>
        <family val="2"/>
      </rPr>
      <t>1</t>
    </r>
    <r>
      <rPr>
        <b/>
        <sz val="10"/>
        <color theme="0"/>
        <rFont val="Verdana"/>
        <family val="2"/>
      </rPr>
      <t xml:space="preserve"> (US$'m)</t>
    </r>
  </si>
  <si>
    <r>
      <t>OLX Brasil</t>
    </r>
    <r>
      <rPr>
        <b/>
        <vertAlign val="superscript"/>
        <sz val="10"/>
        <color theme="0"/>
        <rFont val="Verdana"/>
        <family val="2"/>
      </rPr>
      <t>1</t>
    </r>
    <r>
      <rPr>
        <b/>
        <sz val="10"/>
        <color theme="0"/>
        <rFont val="Verdana"/>
        <family val="2"/>
      </rPr>
      <t xml:space="preserve"> (BRL'm)</t>
    </r>
  </si>
  <si>
    <r>
      <t>Revenue</t>
    </r>
    <r>
      <rPr>
        <b/>
        <vertAlign val="superscript"/>
        <sz val="10"/>
        <color rgb="FF787878"/>
        <rFont val="Verdana"/>
        <family val="2"/>
      </rPr>
      <t>4</t>
    </r>
  </si>
  <si>
    <r>
      <t>Trading Profit</t>
    </r>
    <r>
      <rPr>
        <b/>
        <vertAlign val="superscript"/>
        <sz val="10"/>
        <color rgb="FF787878"/>
        <rFont val="Verdana"/>
        <family val="2"/>
      </rPr>
      <t>4</t>
    </r>
  </si>
  <si>
    <t>Swiggy</t>
  </si>
  <si>
    <t>Restaurants', Delivery partners' and Cities' comparative periods have been adjusted to reflect lagged period metrics, i.e. FY22 agrees to December 2021.</t>
  </si>
  <si>
    <t>New initiatives includes quick commerce (QC), meal vouchers and other, including corporate costs. Quick Commerce refers to grocery and convenience transactions.</t>
  </si>
  <si>
    <t xml:space="preserve">DH’s Integrated Verticals (Dmarts and DH kitchens) are included in Prosus Quick Commerce. DH’s integrated verticals TP is estimated based on adjusted EBITDA </t>
  </si>
  <si>
    <t>as disclosed by DH adjusted for estimates of lease costs (amortization, depreciation and financial costs for leases).</t>
  </si>
  <si>
    <r>
      <t>New initiatives</t>
    </r>
    <r>
      <rPr>
        <b/>
        <vertAlign val="superscript"/>
        <sz val="10"/>
        <color theme="0"/>
        <rFont val="Verdana"/>
        <family val="2"/>
      </rPr>
      <t>2</t>
    </r>
  </si>
  <si>
    <r>
      <t>iFood New initiatives</t>
    </r>
    <r>
      <rPr>
        <b/>
        <vertAlign val="superscript"/>
        <sz val="10"/>
        <color theme="0"/>
        <rFont val="Verdana"/>
        <family val="2"/>
      </rPr>
      <t>2</t>
    </r>
  </si>
  <si>
    <r>
      <t>GMV (€'m)</t>
    </r>
    <r>
      <rPr>
        <b/>
        <vertAlign val="superscript"/>
        <sz val="10"/>
        <color rgb="FF787878"/>
        <rFont val="Verdana"/>
        <family val="2"/>
      </rPr>
      <t>1</t>
    </r>
  </si>
  <si>
    <r>
      <t># transactions ('m)</t>
    </r>
    <r>
      <rPr>
        <b/>
        <vertAlign val="superscript"/>
        <sz val="10"/>
        <color rgb="FF787878"/>
        <rFont val="Verdana"/>
        <family val="2"/>
      </rPr>
      <t>1</t>
    </r>
  </si>
  <si>
    <r>
      <t>Core PSP</t>
    </r>
    <r>
      <rPr>
        <b/>
        <vertAlign val="superscript"/>
        <sz val="10"/>
        <color theme="0"/>
        <rFont val="Verdana"/>
        <family val="2"/>
      </rPr>
      <t>2</t>
    </r>
  </si>
  <si>
    <r>
      <t>Stack Overflow</t>
    </r>
    <r>
      <rPr>
        <b/>
        <vertAlign val="superscript"/>
        <sz val="10"/>
        <color theme="0"/>
        <rFont val="Verdana"/>
        <family val="2"/>
      </rPr>
      <t>1,2</t>
    </r>
  </si>
  <si>
    <r>
      <t>GoodHabitz</t>
    </r>
    <r>
      <rPr>
        <b/>
        <vertAlign val="superscript"/>
        <sz val="10"/>
        <color theme="0"/>
        <rFont val="Verdana"/>
        <family val="2"/>
      </rPr>
      <t>1,2</t>
    </r>
  </si>
  <si>
    <r>
      <t>Average monthly unique visitors ('m)</t>
    </r>
    <r>
      <rPr>
        <b/>
        <vertAlign val="superscript"/>
        <sz val="10"/>
        <color rgb="FF787878"/>
        <rFont val="Verdana"/>
        <family val="2"/>
      </rPr>
      <t>5</t>
    </r>
  </si>
  <si>
    <r>
      <t>Skillsoft</t>
    </r>
    <r>
      <rPr>
        <b/>
        <vertAlign val="superscript"/>
        <sz val="10"/>
        <color theme="0"/>
        <rFont val="Verdana"/>
        <family val="2"/>
      </rPr>
      <t>1,6</t>
    </r>
  </si>
  <si>
    <r>
      <t>Udemy</t>
    </r>
    <r>
      <rPr>
        <b/>
        <vertAlign val="superscript"/>
        <sz val="10"/>
        <color theme="0"/>
        <rFont val="Verdana"/>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</si>
</sst>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quot;-&quot;"/>
    <numFmt numFmtId="167" formatCode="#,##0.0;\(#,##0.0\);&quot;-&quot;"/>
    <numFmt numFmtId="168" formatCode="_-* #.##0.00_-;\-* #.##0.00_-;_-* &quot;-&quot;??_-;_-@_-"/>
    <numFmt numFmtId="169" formatCode="0.0%;\(0.0%\)"/>
  </numFmts>
  <fonts count="21" x14ac:knownFonts="1">
    <font>
      <sz val="11"/>
      <color theme="1"/>
      <name val="Calibri"/>
      <family val="2"/>
      <scheme val="minor"/>
    </font>
    <font>
      <sz val="11"/>
      <color theme="1"/>
      <name val="Calibri"/>
      <family val="2"/>
      <scheme val="minor"/>
    </font>
    <font>
      <sz val="10"/>
      <color theme="1"/>
      <name val="Verdana"/>
      <family val="2"/>
    </font>
    <font>
      <sz val="10"/>
      <color rgb="FF787878"/>
      <name val="Verdana"/>
      <family val="2"/>
    </font>
    <font>
      <b/>
      <sz val="10"/>
      <color rgb="FF787878"/>
      <name val="Verdana"/>
      <family val="2"/>
    </font>
    <font>
      <b/>
      <sz val="10"/>
      <color theme="0"/>
      <name val="Verdana"/>
      <family val="2"/>
    </font>
    <font>
      <sz val="10"/>
      <color theme="0"/>
      <name val="Verdana"/>
      <family val="2"/>
    </font>
    <font>
      <i/>
      <sz val="10"/>
      <color theme="1"/>
      <name val="Verdana"/>
      <family val="2"/>
    </font>
    <font>
      <i/>
      <sz val="10"/>
      <color rgb="FF787878"/>
      <name val="Verdana"/>
      <family val="2"/>
    </font>
    <font>
      <b/>
      <vertAlign val="superscript"/>
      <sz val="10"/>
      <color rgb="FF787878"/>
      <name val="Verdana"/>
      <family val="2"/>
    </font>
    <font>
      <sz val="7"/>
      <color rgb="FF787878"/>
      <name val="Verdana"/>
      <family val="2"/>
    </font>
    <font>
      <sz val="7"/>
      <color theme="1"/>
      <name val="Verdana"/>
      <family val="2"/>
    </font>
    <font>
      <b/>
      <vertAlign val="superscript"/>
      <sz val="10"/>
      <color theme="0"/>
      <name val="Verdana"/>
      <family val="2"/>
    </font>
    <font>
      <i/>
      <sz val="10"/>
      <color theme="0"/>
      <name val="Verdana"/>
      <family val="2"/>
    </font>
    <font>
      <i/>
      <vertAlign val="superscript"/>
      <sz val="10"/>
      <color theme="0"/>
      <name val="Verdana"/>
      <family val="2"/>
    </font>
    <font>
      <vertAlign val="superscript"/>
      <sz val="10"/>
      <color rgb="FF787878"/>
      <name val="Verdana"/>
      <family val="2"/>
    </font>
    <font>
      <b/>
      <sz val="10"/>
      <color theme="0" tint="-0.499984740745262"/>
      <name val="Verdana"/>
      <family val="2"/>
    </font>
    <font>
      <sz val="8"/>
      <name val="Calibri"/>
      <family val="2"/>
      <scheme val="minor"/>
    </font>
    <font>
      <b/>
      <sz val="10"/>
      <color theme="1" tint="0.34998626667073579"/>
      <name val="Verdana"/>
      <family val="2"/>
    </font>
    <font>
      <sz val="7"/>
      <color rgb="FF7F7F7F"/>
      <name val="Verdana"/>
      <family val="2"/>
    </font>
    <font>
      <sz val="8"/>
      <color rgb="FF787878"/>
      <name val="Verdana"/>
      <family val="2"/>
    </font>
  </fonts>
  <fills count="7">
    <fill>
      <patternFill patternType="none"/>
    </fill>
    <fill>
      <patternFill patternType="gray125"/>
    </fill>
    <fill>
      <patternFill patternType="solid">
        <fgColor rgb="FF1136A8"/>
        <bgColor indexed="64"/>
      </patternFill>
    </fill>
    <fill>
      <patternFill patternType="solid">
        <fgColor rgb="FFF37523"/>
        <bgColor indexed="64"/>
      </patternFill>
    </fill>
    <fill>
      <patternFill patternType="solid">
        <fgColor theme="0" tint="-0.249977111117893"/>
        <bgColor indexed="64"/>
      </patternFill>
    </fill>
    <fill>
      <patternFill patternType="solid">
        <fgColor rgb="FF1D5EDC"/>
        <bgColor indexed="64"/>
      </patternFill>
    </fill>
    <fill>
      <patternFill patternType="solid">
        <fgColor theme="0" tint="-0.14999847407452621"/>
        <bgColor indexed="64"/>
      </patternFill>
    </fill>
  </fills>
  <borders count="22">
    <border>
      <left/>
      <right/>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rgb="FFBFBFBF"/>
      </right>
      <top/>
      <bottom/>
      <diagonal/>
    </border>
    <border>
      <left style="medium">
        <color rgb="FFBFBFBF"/>
      </left>
      <right style="medium">
        <color rgb="FFBFBFBF"/>
      </right>
      <top/>
      <bottom/>
      <diagonal/>
    </border>
    <border>
      <left/>
      <right style="medium">
        <color rgb="FFBFBFBF"/>
      </right>
      <top style="medium">
        <color theme="0" tint="-0.249977111117893"/>
      </top>
      <bottom/>
      <diagonal/>
    </border>
    <border>
      <left style="medium">
        <color rgb="FFBFBFBF"/>
      </left>
      <right style="medium">
        <color rgb="FFBFBFBF"/>
      </right>
      <top style="medium">
        <color theme="0" tint="-0.249977111117893"/>
      </top>
      <bottom/>
      <diagonal/>
    </border>
    <border>
      <left/>
      <right style="medium">
        <color rgb="FFBFBFBF"/>
      </right>
      <top/>
      <bottom style="medium">
        <color theme="0" tint="-0.249977111117893"/>
      </bottom>
      <diagonal/>
    </border>
    <border>
      <left style="medium">
        <color rgb="FFBFBFBF"/>
      </left>
      <right style="medium">
        <color rgb="FFBFBFBF"/>
      </right>
      <top/>
      <bottom style="medium">
        <color theme="0" tint="-0.249977111117893"/>
      </bottom>
      <diagonal/>
    </border>
    <border>
      <left style="thin">
        <color theme="0" tint="-0.34998626667073579"/>
      </left>
      <right/>
      <top/>
      <bottom/>
      <diagonal/>
    </border>
    <border>
      <left/>
      <right/>
      <top style="thin">
        <color indexed="64"/>
      </top>
      <bottom/>
      <diagonal/>
    </border>
    <border>
      <left style="medium">
        <color theme="0" tint="-0.249977111117893"/>
      </left>
      <right/>
      <top style="thin">
        <color indexed="64"/>
      </top>
      <bottom/>
      <diagonal/>
    </border>
    <border>
      <left/>
      <right style="medium">
        <color theme="0" tint="-0.249977111117893"/>
      </right>
      <top style="thin">
        <color indexed="64"/>
      </top>
      <bottom/>
      <diagonal/>
    </border>
    <border>
      <left style="thin">
        <color indexed="64"/>
      </left>
      <right/>
      <top/>
      <bottom/>
      <diagonal/>
    </border>
    <border>
      <left style="thin">
        <color auto="1"/>
      </left>
      <right/>
      <top/>
      <bottom style="thin">
        <color auto="1"/>
      </bottom>
      <diagonal/>
    </border>
    <border>
      <left/>
      <right/>
      <top/>
      <bottom style="thin">
        <color indexed="64"/>
      </bottom>
      <diagonal/>
    </border>
  </borders>
  <cellStyleXfs count="7">
    <xf numFmtId="0" fontId="0" fillId="0" borderId="0"/>
    <xf numFmtId="9"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9" fontId="1" fillId="0" borderId="0" applyFont="0" applyFill="0" applyBorder="0" applyAlignment="0" applyProtection="0"/>
    <xf numFmtId="168" fontId="1" fillId="0" borderId="0" applyFont="0" applyFill="0" applyBorder="0" applyAlignment="0" applyProtection="0"/>
  </cellStyleXfs>
  <cellXfs count="195">
    <xf numFmtId="0" fontId="0" fillId="0" borderId="0" xfId="0"/>
    <xf numFmtId="0" fontId="2" fillId="0" borderId="0" xfId="0" applyFont="1"/>
    <xf numFmtId="0" fontId="2" fillId="0" borderId="0" xfId="0" applyFont="1" applyAlignment="1">
      <alignment horizontal="left" indent="1"/>
    </xf>
    <xf numFmtId="0" fontId="2" fillId="0" borderId="0" xfId="0" applyFont="1" applyFill="1"/>
    <xf numFmtId="0" fontId="2" fillId="0" borderId="0" xfId="0" applyFont="1" applyAlignment="1">
      <alignment horizontal="center"/>
    </xf>
    <xf numFmtId="0" fontId="2" fillId="0" borderId="0" xfId="0" applyFont="1" applyFill="1" applyAlignment="1">
      <alignment horizontal="center"/>
    </xf>
    <xf numFmtId="0" fontId="4" fillId="0" borderId="0" xfId="0" applyFont="1" applyBorder="1" applyAlignment="1">
      <alignment horizontal="center"/>
    </xf>
    <xf numFmtId="3" fontId="6" fillId="2" borderId="0" xfId="0" applyNumberFormat="1" applyFont="1" applyFill="1" applyBorder="1"/>
    <xf numFmtId="0" fontId="5" fillId="2" borderId="0" xfId="0" applyFont="1" applyFill="1" applyBorder="1"/>
    <xf numFmtId="0" fontId="3" fillId="0" borderId="0" xfId="0" applyFont="1" applyBorder="1"/>
    <xf numFmtId="3" fontId="6" fillId="0" borderId="0" xfId="0" applyNumberFormat="1" applyFont="1" applyFill="1" applyBorder="1"/>
    <xf numFmtId="0" fontId="2" fillId="0" borderId="0" xfId="0" applyFont="1" applyBorder="1" applyAlignment="1">
      <alignment horizontal="center"/>
    </xf>
    <xf numFmtId="0" fontId="2" fillId="0" borderId="0" xfId="0" applyFont="1" applyBorder="1"/>
    <xf numFmtId="0" fontId="2" fillId="0" borderId="0" xfId="0" applyFont="1" applyFill="1" applyBorder="1"/>
    <xf numFmtId="0" fontId="4" fillId="0" borderId="0" xfId="0" applyFont="1" applyFill="1" applyBorder="1" applyAlignment="1">
      <alignment horizontal="left"/>
    </xf>
    <xf numFmtId="0" fontId="3" fillId="0" borderId="0" xfId="0" applyFont="1" applyBorder="1" applyAlignment="1">
      <alignment horizontal="center"/>
    </xf>
    <xf numFmtId="0" fontId="3" fillId="0" borderId="0" xfId="0" applyFont="1" applyFill="1" applyBorder="1"/>
    <xf numFmtId="0" fontId="10" fillId="0" borderId="0" xfId="0" applyFont="1" applyBorder="1"/>
    <xf numFmtId="0" fontId="10" fillId="0" borderId="0" xfId="0" quotePrefix="1" applyFont="1" applyBorder="1" applyAlignment="1">
      <alignment horizontal="right"/>
    </xf>
    <xf numFmtId="0" fontId="10" fillId="0" borderId="0" xfId="0" applyFont="1" applyBorder="1" applyAlignment="1">
      <alignment horizontal="left"/>
    </xf>
    <xf numFmtId="0" fontId="10" fillId="0" borderId="0" xfId="0" applyFont="1" applyBorder="1" applyAlignment="1"/>
    <xf numFmtId="0" fontId="10" fillId="0" borderId="0" xfId="0" applyFont="1" applyBorder="1" applyAlignment="1">
      <alignment horizontal="left" indent="1"/>
    </xf>
    <xf numFmtId="0" fontId="11" fillId="0" borderId="0" xfId="0" applyFont="1" applyBorder="1"/>
    <xf numFmtId="0" fontId="5" fillId="2" borderId="1" xfId="0" applyFont="1" applyFill="1" applyBorder="1"/>
    <xf numFmtId="0" fontId="5" fillId="2" borderId="2" xfId="0" applyFont="1" applyFill="1" applyBorder="1" applyAlignment="1">
      <alignment horizontal="center"/>
    </xf>
    <xf numFmtId="0" fontId="5" fillId="2" borderId="2" xfId="0" applyFont="1" applyFill="1" applyBorder="1"/>
    <xf numFmtId="0" fontId="5" fillId="2" borderId="3" xfId="0" applyFont="1" applyFill="1" applyBorder="1"/>
    <xf numFmtId="0" fontId="2" fillId="0" borderId="4" xfId="0" applyFont="1" applyBorder="1"/>
    <xf numFmtId="0" fontId="4" fillId="0" borderId="5" xfId="0" applyFont="1" applyBorder="1" applyAlignment="1">
      <alignment horizontal="center"/>
    </xf>
    <xf numFmtId="3" fontId="6" fillId="2" borderId="5" xfId="0" applyNumberFormat="1" applyFont="1" applyFill="1" applyBorder="1"/>
    <xf numFmtId="0" fontId="2" fillId="0" borderId="4" xfId="0" applyFont="1" applyFill="1" applyBorder="1"/>
    <xf numFmtId="0" fontId="3" fillId="0" borderId="5" xfId="0" applyFont="1" applyBorder="1"/>
    <xf numFmtId="0" fontId="10" fillId="0" borderId="5" xfId="0" applyFont="1" applyBorder="1" applyAlignment="1">
      <alignment horizontal="left" indent="1"/>
    </xf>
    <xf numFmtId="0" fontId="2" fillId="0" borderId="5" xfId="0" applyFont="1" applyBorder="1"/>
    <xf numFmtId="0" fontId="2" fillId="0" borderId="6" xfId="0" applyFont="1" applyBorder="1"/>
    <xf numFmtId="0" fontId="10" fillId="0" borderId="7" xfId="0" quotePrefix="1" applyFont="1" applyBorder="1" applyAlignment="1">
      <alignment horizontal="right"/>
    </xf>
    <xf numFmtId="0" fontId="10" fillId="0" borderId="7" xfId="0" applyFont="1" applyBorder="1" applyAlignment="1">
      <alignment horizontal="left"/>
    </xf>
    <xf numFmtId="0" fontId="2" fillId="0" borderId="7" xfId="0" applyFont="1" applyBorder="1"/>
    <xf numFmtId="0" fontId="2" fillId="0" borderId="7" xfId="0" applyFont="1" applyFill="1" applyBorder="1"/>
    <xf numFmtId="0" fontId="2" fillId="0" borderId="8" xfId="0" applyFont="1" applyBorder="1"/>
    <xf numFmtId="3" fontId="6" fillId="0" borderId="0" xfId="0" applyNumberFormat="1" applyFont="1" applyFill="1" applyBorder="1" applyAlignment="1">
      <alignment horizontal="center"/>
    </xf>
    <xf numFmtId="3" fontId="2" fillId="0" borderId="0" xfId="0" applyNumberFormat="1" applyFont="1" applyFill="1" applyBorder="1"/>
    <xf numFmtId="0" fontId="2" fillId="0" borderId="4" xfId="0" applyFont="1" applyBorder="1" applyAlignment="1">
      <alignment horizontal="left" indent="1"/>
    </xf>
    <xf numFmtId="9" fontId="7" fillId="0" borderId="0" xfId="1" applyFont="1" applyFill="1" applyBorder="1" applyAlignment="1">
      <alignment horizontal="center"/>
    </xf>
    <xf numFmtId="0" fontId="5" fillId="3" borderId="0" xfId="0" applyFont="1" applyFill="1" applyBorder="1"/>
    <xf numFmtId="0" fontId="8" fillId="0" borderId="5" xfId="0" applyFont="1" applyFill="1" applyBorder="1" applyAlignment="1">
      <alignment horizontal="left" indent="1"/>
    </xf>
    <xf numFmtId="0" fontId="4" fillId="0" borderId="5" xfId="0" applyFont="1" applyFill="1" applyBorder="1" applyAlignment="1">
      <alignment horizontal="left"/>
    </xf>
    <xf numFmtId="3" fontId="6" fillId="2" borderId="4" xfId="0" applyNumberFormat="1" applyFont="1" applyFill="1" applyBorder="1"/>
    <xf numFmtId="9" fontId="3" fillId="0" borderId="4" xfId="1" applyFont="1" applyFill="1" applyBorder="1" applyAlignment="1">
      <alignment horizontal="right"/>
    </xf>
    <xf numFmtId="9" fontId="3" fillId="0" borderId="0" xfId="1" applyFont="1" applyFill="1" applyBorder="1" applyAlignment="1">
      <alignment horizontal="right"/>
    </xf>
    <xf numFmtId="3" fontId="2" fillId="0" borderId="5" xfId="0" applyNumberFormat="1" applyFont="1" applyFill="1" applyBorder="1"/>
    <xf numFmtId="0" fontId="5" fillId="4" borderId="0" xfId="0" applyFont="1" applyFill="1" applyBorder="1"/>
    <xf numFmtId="3" fontId="6" fillId="4" borderId="0" xfId="0" applyNumberFormat="1" applyFont="1" applyFill="1" applyBorder="1"/>
    <xf numFmtId="3" fontId="6" fillId="4" borderId="5" xfId="0" applyNumberFormat="1" applyFont="1" applyFill="1" applyBorder="1"/>
    <xf numFmtId="164" fontId="4" fillId="0" borderId="0" xfId="0" applyNumberFormat="1" applyFont="1" applyFill="1" applyBorder="1"/>
    <xf numFmtId="166" fontId="4" fillId="0" borderId="4" xfId="2" applyNumberFormat="1" applyFont="1" applyFill="1" applyBorder="1" applyAlignment="1"/>
    <xf numFmtId="166" fontId="4" fillId="0" borderId="0" xfId="2" applyNumberFormat="1" applyFont="1" applyFill="1" applyBorder="1" applyAlignment="1"/>
    <xf numFmtId="166" fontId="4" fillId="0" borderId="5" xfId="2" applyNumberFormat="1" applyFont="1" applyFill="1" applyBorder="1" applyAlignment="1"/>
    <xf numFmtId="166" fontId="4" fillId="0" borderId="7" xfId="2" applyNumberFormat="1" applyFont="1" applyFill="1" applyBorder="1" applyAlignment="1"/>
    <xf numFmtId="166" fontId="4" fillId="0" borderId="5" xfId="2" applyNumberFormat="1" applyFont="1" applyFill="1" applyBorder="1" applyAlignment="1">
      <alignment horizontal="right"/>
    </xf>
    <xf numFmtId="165" fontId="3" fillId="0" borderId="4" xfId="1" applyNumberFormat="1" applyFont="1" applyFill="1" applyBorder="1"/>
    <xf numFmtId="165" fontId="3" fillId="0" borderId="0" xfId="1" applyNumberFormat="1" applyFont="1" applyFill="1" applyBorder="1"/>
    <xf numFmtId="165" fontId="3" fillId="0" borderId="5" xfId="1" applyNumberFormat="1" applyFont="1" applyFill="1" applyBorder="1"/>
    <xf numFmtId="0" fontId="5" fillId="0" borderId="2" xfId="0" applyFont="1" applyFill="1" applyBorder="1"/>
    <xf numFmtId="0" fontId="3" fillId="0" borderId="0" xfId="0" applyFont="1" applyFill="1" applyBorder="1" applyAlignment="1">
      <alignment horizontal="left" indent="1"/>
    </xf>
    <xf numFmtId="165" fontId="3" fillId="0" borderId="4" xfId="1" applyNumberFormat="1" applyFont="1" applyFill="1" applyBorder="1" applyAlignment="1">
      <alignment horizontal="right"/>
    </xf>
    <xf numFmtId="165" fontId="3" fillId="0" borderId="0" xfId="1" applyNumberFormat="1" applyFont="1" applyFill="1" applyBorder="1" applyAlignment="1">
      <alignment horizontal="right"/>
    </xf>
    <xf numFmtId="165" fontId="3" fillId="0" borderId="5" xfId="1" applyNumberFormat="1" applyFont="1" applyFill="1" applyBorder="1" applyAlignment="1">
      <alignment horizontal="right"/>
    </xf>
    <xf numFmtId="165" fontId="3" fillId="0" borderId="6" xfId="1" applyNumberFormat="1" applyFont="1" applyFill="1" applyBorder="1" applyAlignment="1">
      <alignment horizontal="right"/>
    </xf>
    <xf numFmtId="165" fontId="3" fillId="0" borderId="7" xfId="1" applyNumberFormat="1" applyFont="1" applyFill="1" applyBorder="1" applyAlignment="1">
      <alignment horizontal="right"/>
    </xf>
    <xf numFmtId="165" fontId="3" fillId="0" borderId="8" xfId="1" applyNumberFormat="1" applyFont="1" applyFill="1" applyBorder="1" applyAlignment="1">
      <alignment horizontal="right"/>
    </xf>
    <xf numFmtId="166" fontId="4" fillId="0" borderId="4" xfId="2" applyNumberFormat="1" applyFont="1" applyFill="1" applyBorder="1" applyAlignment="1">
      <alignment horizontal="right"/>
    </xf>
    <xf numFmtId="166" fontId="4" fillId="0" borderId="0" xfId="2" applyNumberFormat="1" applyFont="1" applyFill="1" applyBorder="1" applyAlignment="1">
      <alignment horizontal="right"/>
    </xf>
    <xf numFmtId="9" fontId="3" fillId="0" borderId="4" xfId="1" applyFont="1" applyFill="1" applyBorder="1"/>
    <xf numFmtId="9" fontId="3" fillId="0" borderId="0" xfId="1" applyFont="1" applyFill="1" applyBorder="1"/>
    <xf numFmtId="9" fontId="3" fillId="0" borderId="5" xfId="1" applyFont="1" applyFill="1" applyBorder="1"/>
    <xf numFmtId="9" fontId="2" fillId="0" borderId="0" xfId="1" applyFont="1" applyFill="1" applyBorder="1"/>
    <xf numFmtId="9" fontId="2" fillId="0" borderId="5" xfId="1" applyFont="1" applyFill="1" applyBorder="1"/>
    <xf numFmtId="9" fontId="6" fillId="3" borderId="0" xfId="1" applyFont="1" applyFill="1" applyBorder="1"/>
    <xf numFmtId="9" fontId="6" fillId="0" borderId="0" xfId="1" applyFont="1" applyFill="1" applyBorder="1"/>
    <xf numFmtId="9" fontId="6" fillId="3" borderId="5" xfId="1" applyFont="1" applyFill="1" applyBorder="1"/>
    <xf numFmtId="0" fontId="4" fillId="0" borderId="9" xfId="0" applyFont="1" applyFill="1" applyBorder="1" applyAlignment="1">
      <alignment horizontal="left"/>
    </xf>
    <xf numFmtId="0" fontId="8" fillId="0" borderId="9" xfId="0" applyFont="1" applyFill="1" applyBorder="1" applyAlignment="1">
      <alignment horizontal="left" indent="1"/>
    </xf>
    <xf numFmtId="166" fontId="4" fillId="0" borderId="9" xfId="2" applyNumberFormat="1" applyFont="1" applyFill="1" applyBorder="1" applyAlignment="1"/>
    <xf numFmtId="165" fontId="3" fillId="0" borderId="9" xfId="1" applyNumberFormat="1" applyFont="1" applyFill="1" applyBorder="1"/>
    <xf numFmtId="164" fontId="4" fillId="0" borderId="10" xfId="0" applyNumberFormat="1" applyFont="1" applyFill="1" applyBorder="1"/>
    <xf numFmtId="165" fontId="3" fillId="0" borderId="10" xfId="1" applyNumberFormat="1" applyFont="1" applyFill="1" applyBorder="1"/>
    <xf numFmtId="0" fontId="3" fillId="0" borderId="9" xfId="0" applyFont="1" applyBorder="1"/>
    <xf numFmtId="0" fontId="4" fillId="0" borderId="10" xfId="0" applyFont="1" applyFill="1" applyBorder="1" applyAlignment="1">
      <alignment horizontal="center"/>
    </xf>
    <xf numFmtId="164" fontId="4" fillId="0" borderId="9" xfId="0" applyNumberFormat="1" applyFont="1" applyFill="1" applyBorder="1"/>
    <xf numFmtId="0" fontId="5" fillId="2" borderId="9" xfId="0" applyFont="1" applyFill="1" applyBorder="1"/>
    <xf numFmtId="164" fontId="4" fillId="0" borderId="5" xfId="0" applyNumberFormat="1" applyFont="1" applyFill="1" applyBorder="1"/>
    <xf numFmtId="0" fontId="5" fillId="4" borderId="5" xfId="0" applyFont="1" applyFill="1" applyBorder="1"/>
    <xf numFmtId="0" fontId="4" fillId="0" borderId="4" xfId="0" applyFont="1" applyBorder="1" applyAlignment="1">
      <alignment horizontal="center"/>
    </xf>
    <xf numFmtId="166" fontId="16" fillId="0" borderId="5" xfId="2" applyNumberFormat="1" applyFont="1" applyFill="1" applyBorder="1" applyAlignment="1">
      <alignment horizontal="right"/>
    </xf>
    <xf numFmtId="9" fontId="2" fillId="0" borderId="4" xfId="1" applyFont="1" applyFill="1" applyBorder="1"/>
    <xf numFmtId="9" fontId="6" fillId="3" borderId="4" xfId="1" applyFont="1" applyFill="1" applyBorder="1"/>
    <xf numFmtId="0" fontId="5" fillId="2" borderId="11" xfId="0" applyFont="1" applyFill="1" applyBorder="1"/>
    <xf numFmtId="0" fontId="4" fillId="0" borderId="12" xfId="0" applyFont="1" applyFill="1" applyBorder="1" applyAlignment="1">
      <alignment horizontal="center"/>
    </xf>
    <xf numFmtId="166" fontId="4" fillId="0" borderId="13" xfId="2" applyNumberFormat="1" applyFont="1" applyFill="1" applyBorder="1" applyAlignment="1"/>
    <xf numFmtId="164" fontId="4" fillId="0" borderId="14" xfId="0" applyNumberFormat="1" applyFont="1" applyFill="1" applyBorder="1"/>
    <xf numFmtId="164" fontId="4" fillId="0" borderId="2" xfId="0" applyNumberFormat="1" applyFont="1" applyFill="1" applyBorder="1"/>
    <xf numFmtId="9" fontId="2" fillId="0" borderId="0" xfId="0" applyNumberFormat="1" applyFont="1" applyBorder="1"/>
    <xf numFmtId="10" fontId="2" fillId="0" borderId="0" xfId="0" applyNumberFormat="1" applyFont="1" applyBorder="1"/>
    <xf numFmtId="166" fontId="4" fillId="0" borderId="9" xfId="2" applyNumberFormat="1" applyFont="1" applyFill="1" applyBorder="1" applyAlignment="1">
      <alignment horizontal="right"/>
    </xf>
    <xf numFmtId="165" fontId="3" fillId="0" borderId="9" xfId="1" applyNumberFormat="1" applyFont="1" applyFill="1" applyBorder="1" applyAlignment="1">
      <alignment horizontal="right"/>
    </xf>
    <xf numFmtId="3" fontId="13" fillId="5" borderId="0" xfId="0" applyNumberFormat="1" applyFont="1" applyFill="1" applyBorder="1" applyAlignment="1">
      <alignment horizontal="center"/>
    </xf>
    <xf numFmtId="3" fontId="13" fillId="6" borderId="0" xfId="0" applyNumberFormat="1" applyFont="1" applyFill="1" applyBorder="1" applyAlignment="1">
      <alignment horizontal="center"/>
    </xf>
    <xf numFmtId="0" fontId="4" fillId="0" borderId="0" xfId="0" applyFont="1" applyBorder="1" applyAlignment="1">
      <alignment horizontal="right"/>
    </xf>
    <xf numFmtId="0" fontId="4" fillId="0" borderId="5" xfId="0" applyFont="1" applyBorder="1" applyAlignment="1">
      <alignment horizontal="right"/>
    </xf>
    <xf numFmtId="0" fontId="4" fillId="0" borderId="10" xfId="0" applyFont="1" applyFill="1" applyBorder="1" applyAlignment="1">
      <alignment horizontal="right"/>
    </xf>
    <xf numFmtId="0" fontId="4" fillId="0" borderId="4" xfId="0" applyFont="1" applyBorder="1" applyAlignment="1">
      <alignment horizontal="right"/>
    </xf>
    <xf numFmtId="164" fontId="4" fillId="0" borderId="0" xfId="0" applyNumberFormat="1" applyFont="1" applyFill="1" applyBorder="1" applyAlignment="1">
      <alignment horizontal="right"/>
    </xf>
    <xf numFmtId="167" fontId="4" fillId="0" borderId="0" xfId="2" applyNumberFormat="1" applyFont="1" applyFill="1" applyBorder="1" applyAlignment="1">
      <alignment horizontal="right"/>
    </xf>
    <xf numFmtId="167" fontId="4" fillId="0" borderId="5" xfId="2" applyNumberFormat="1" applyFont="1" applyFill="1" applyBorder="1" applyAlignment="1"/>
    <xf numFmtId="164" fontId="4" fillId="0" borderId="0" xfId="0" applyNumberFormat="1" applyFont="1" applyAlignment="1"/>
    <xf numFmtId="164" fontId="4" fillId="0" borderId="0" xfId="0" applyNumberFormat="1" applyFont="1"/>
    <xf numFmtId="0" fontId="10" fillId="0" borderId="0" xfId="0" applyFont="1" applyFill="1" applyBorder="1" applyAlignment="1">
      <alignment horizontal="left"/>
    </xf>
    <xf numFmtId="0" fontId="10" fillId="0" borderId="0" xfId="0" applyFont="1" applyFill="1" applyBorder="1" applyAlignment="1"/>
    <xf numFmtId="167" fontId="4" fillId="0" borderId="4" xfId="2" applyNumberFormat="1" applyFont="1" applyFill="1" applyBorder="1" applyAlignment="1"/>
    <xf numFmtId="167" fontId="4" fillId="0" borderId="0" xfId="2" applyNumberFormat="1" applyFont="1" applyFill="1" applyBorder="1" applyAlignment="1"/>
    <xf numFmtId="167" fontId="4" fillId="0" borderId="0" xfId="0" applyNumberFormat="1" applyFont="1" applyFill="1" applyBorder="1"/>
    <xf numFmtId="164" fontId="4" fillId="0" borderId="0" xfId="0" applyNumberFormat="1" applyFont="1" applyFill="1"/>
    <xf numFmtId="0" fontId="4" fillId="0" borderId="0" xfId="0" applyFont="1" applyAlignment="1">
      <alignment horizontal="left"/>
    </xf>
    <xf numFmtId="0" fontId="3" fillId="0" borderId="0" xfId="0" applyFont="1"/>
    <xf numFmtId="167" fontId="4" fillId="0" borderId="5" xfId="2" applyNumberFormat="1" applyFont="1" applyFill="1" applyBorder="1" applyAlignment="1">
      <alignment horizontal="right"/>
    </xf>
    <xf numFmtId="0" fontId="10" fillId="0" borderId="0" xfId="0" applyFont="1" applyFill="1" applyAlignment="1">
      <alignment horizontal="left"/>
    </xf>
    <xf numFmtId="9" fontId="2" fillId="0" borderId="0" xfId="1" applyFont="1" applyBorder="1"/>
    <xf numFmtId="10" fontId="2" fillId="0" borderId="0" xfId="1" applyNumberFormat="1" applyFont="1"/>
    <xf numFmtId="165" fontId="4" fillId="0" borderId="0" xfId="1" applyNumberFormat="1" applyFont="1" applyFill="1" applyBorder="1" applyAlignment="1">
      <alignment horizontal="right"/>
    </xf>
    <xf numFmtId="165" fontId="4" fillId="0" borderId="5" xfId="1" applyNumberFormat="1" applyFont="1" applyFill="1" applyBorder="1" applyAlignment="1">
      <alignment horizontal="right"/>
    </xf>
    <xf numFmtId="165" fontId="4" fillId="0" borderId="4" xfId="1" applyNumberFormat="1" applyFont="1" applyFill="1" applyBorder="1" applyAlignment="1">
      <alignment horizontal="right"/>
    </xf>
    <xf numFmtId="166" fontId="4" fillId="0" borderId="15" xfId="3" applyNumberFormat="1" applyFont="1" applyFill="1" applyBorder="1" applyAlignment="1">
      <alignment horizontal="right"/>
    </xf>
    <xf numFmtId="166" fontId="4" fillId="0" borderId="0" xfId="3" applyNumberFormat="1" applyFont="1" applyFill="1" applyBorder="1" applyAlignment="1">
      <alignment horizontal="right"/>
    </xf>
    <xf numFmtId="0" fontId="2" fillId="0" borderId="0" xfId="4" applyFont="1"/>
    <xf numFmtId="9" fontId="3" fillId="0" borderId="15" xfId="1" applyFont="1" applyFill="1" applyBorder="1" applyAlignment="1">
      <alignment horizontal="right"/>
    </xf>
    <xf numFmtId="165" fontId="3" fillId="0" borderId="15" xfId="5" applyNumberFormat="1" applyFont="1" applyFill="1" applyBorder="1" applyAlignment="1">
      <alignment horizontal="right"/>
    </xf>
    <xf numFmtId="165" fontId="3" fillId="0" borderId="0" xfId="5" applyNumberFormat="1" applyFont="1" applyFill="1" applyBorder="1" applyAlignment="1">
      <alignment horizontal="right"/>
    </xf>
    <xf numFmtId="0" fontId="2" fillId="0" borderId="4" xfId="4" applyFont="1" applyBorder="1"/>
    <xf numFmtId="3" fontId="6" fillId="2" borderId="15" xfId="4" applyNumberFormat="1" applyFont="1" applyFill="1" applyBorder="1"/>
    <xf numFmtId="0" fontId="3" fillId="0" borderId="0" xfId="4" applyFont="1"/>
    <xf numFmtId="166" fontId="4" fillId="0" borderId="0" xfId="3" applyNumberFormat="1" applyFont="1" applyFill="1" applyBorder="1" applyAlignment="1">
      <alignment horizontal="right" vertical="center"/>
    </xf>
    <xf numFmtId="9" fontId="4" fillId="0" borderId="0" xfId="3" applyNumberFormat="1" applyFont="1" applyFill="1" applyBorder="1" applyAlignment="1">
      <alignment horizontal="right"/>
    </xf>
    <xf numFmtId="166" fontId="4" fillId="0" borderId="16" xfId="3" applyNumberFormat="1" applyFont="1" applyFill="1" applyBorder="1" applyAlignment="1">
      <alignment horizontal="right"/>
    </xf>
    <xf numFmtId="3" fontId="6" fillId="2" borderId="4" xfId="4" applyNumberFormat="1" applyFont="1" applyFill="1" applyBorder="1"/>
    <xf numFmtId="3" fontId="6" fillId="2" borderId="0" xfId="4" applyNumberFormat="1" applyFont="1" applyFill="1" applyBorder="1"/>
    <xf numFmtId="3" fontId="6" fillId="2" borderId="5" xfId="4" applyNumberFormat="1" applyFont="1" applyFill="1" applyBorder="1"/>
    <xf numFmtId="166" fontId="4" fillId="0" borderId="4" xfId="3" applyNumberFormat="1" applyFont="1" applyFill="1" applyBorder="1" applyAlignment="1">
      <alignment horizontal="right"/>
    </xf>
    <xf numFmtId="166" fontId="4" fillId="0" borderId="5" xfId="3" applyNumberFormat="1" applyFont="1" applyFill="1" applyBorder="1" applyAlignment="1">
      <alignment horizontal="right"/>
    </xf>
    <xf numFmtId="165" fontId="3" fillId="0" borderId="4" xfId="5" applyNumberFormat="1" applyFont="1" applyFill="1" applyBorder="1" applyAlignment="1">
      <alignment horizontal="right"/>
    </xf>
    <xf numFmtId="165" fontId="3" fillId="0" borderId="5" xfId="5" applyNumberFormat="1" applyFont="1" applyFill="1" applyBorder="1" applyAlignment="1">
      <alignment horizontal="right"/>
    </xf>
    <xf numFmtId="9" fontId="4" fillId="0" borderId="4" xfId="3" applyNumberFormat="1" applyFont="1" applyFill="1" applyBorder="1" applyAlignment="1">
      <alignment horizontal="right"/>
    </xf>
    <xf numFmtId="9" fontId="4" fillId="0" borderId="5" xfId="3" applyNumberFormat="1" applyFont="1" applyFill="1" applyBorder="1" applyAlignment="1">
      <alignment horizontal="right"/>
    </xf>
    <xf numFmtId="166" fontId="4" fillId="0" borderId="17" xfId="3" applyNumberFormat="1" applyFont="1" applyFill="1" applyBorder="1" applyAlignment="1">
      <alignment horizontal="right"/>
    </xf>
    <xf numFmtId="166" fontId="4" fillId="0" borderId="18" xfId="3" applyNumberFormat="1" applyFont="1" applyFill="1" applyBorder="1" applyAlignment="1">
      <alignment horizontal="right"/>
    </xf>
    <xf numFmtId="3" fontId="13" fillId="5" borderId="0" xfId="4" applyNumberFormat="1" applyFont="1" applyFill="1" applyBorder="1" applyAlignment="1">
      <alignment horizontal="center"/>
    </xf>
    <xf numFmtId="0" fontId="5" fillId="2" borderId="0" xfId="4" applyFont="1" applyFill="1" applyBorder="1"/>
    <xf numFmtId="0" fontId="2" fillId="0" borderId="0" xfId="4" applyFont="1" applyBorder="1"/>
    <xf numFmtId="0" fontId="4" fillId="0" borderId="0" xfId="4" applyFont="1" applyBorder="1" applyAlignment="1">
      <alignment horizontal="left"/>
    </xf>
    <xf numFmtId="0" fontId="3" fillId="0" borderId="0" xfId="4" applyFont="1" applyBorder="1" applyAlignment="1">
      <alignment horizontal="left" indent="1"/>
    </xf>
    <xf numFmtId="166" fontId="4" fillId="0" borderId="0" xfId="4" applyNumberFormat="1" applyFont="1" applyBorder="1" applyAlignment="1">
      <alignment horizontal="left"/>
    </xf>
    <xf numFmtId="9" fontId="3" fillId="0" borderId="5" xfId="1" applyFont="1" applyFill="1" applyBorder="1" applyAlignment="1">
      <alignment horizontal="right"/>
    </xf>
    <xf numFmtId="0" fontId="2" fillId="0" borderId="0" xfId="0" applyFont="1" applyFill="1" applyBorder="1" applyAlignment="1">
      <alignment horizontal="center"/>
    </xf>
    <xf numFmtId="3" fontId="6" fillId="0" borderId="0" xfId="4" applyNumberFormat="1" applyFont="1" applyBorder="1"/>
    <xf numFmtId="164" fontId="4" fillId="0" borderId="0" xfId="4" applyNumberFormat="1" applyFont="1" applyBorder="1"/>
    <xf numFmtId="166" fontId="4" fillId="0" borderId="0" xfId="4" applyNumberFormat="1" applyFont="1" applyBorder="1"/>
    <xf numFmtId="0" fontId="4" fillId="0" borderId="0" xfId="4" applyFont="1" applyBorder="1" applyAlignment="1">
      <alignment horizontal="left" vertical="center"/>
    </xf>
    <xf numFmtId="166" fontId="3" fillId="0" borderId="4" xfId="3" applyNumberFormat="1" applyFont="1" applyFill="1" applyBorder="1" applyAlignment="1">
      <alignment horizontal="right"/>
    </xf>
    <xf numFmtId="167" fontId="4" fillId="0" borderId="0" xfId="3" applyNumberFormat="1" applyFont="1" applyFill="1" applyBorder="1" applyAlignment="1"/>
    <xf numFmtId="167" fontId="4" fillId="0" borderId="5" xfId="3" applyNumberFormat="1" applyFont="1" applyFill="1" applyBorder="1" applyAlignment="1"/>
    <xf numFmtId="0" fontId="2" fillId="0" borderId="0" xfId="0" quotePrefix="1" applyFont="1" applyBorder="1"/>
    <xf numFmtId="166" fontId="3" fillId="0" borderId="0" xfId="3" applyNumberFormat="1" applyFont="1" applyFill="1" applyBorder="1" applyAlignment="1">
      <alignment horizontal="right"/>
    </xf>
    <xf numFmtId="169" fontId="4" fillId="0" borderId="5" xfId="1" applyNumberFormat="1" applyFont="1" applyFill="1" applyBorder="1" applyAlignment="1">
      <alignment horizontal="right"/>
    </xf>
    <xf numFmtId="0" fontId="2" fillId="0" borderId="0" xfId="0" quotePrefix="1" applyFont="1"/>
    <xf numFmtId="0" fontId="4" fillId="0" borderId="0" xfId="4" applyFont="1" applyAlignment="1">
      <alignment horizontal="left"/>
    </xf>
    <xf numFmtId="166" fontId="4" fillId="0" borderId="19" xfId="3" applyNumberFormat="1" applyFont="1" applyFill="1" applyBorder="1" applyAlignment="1">
      <alignment horizontal="right" vertical="center"/>
    </xf>
    <xf numFmtId="164" fontId="4" fillId="0" borderId="0" xfId="4" applyNumberFormat="1" applyFont="1" applyAlignment="1">
      <alignment vertical="center"/>
    </xf>
    <xf numFmtId="164" fontId="18" fillId="0" borderId="0" xfId="4" applyNumberFormat="1" applyFont="1" applyAlignment="1">
      <alignment vertical="center"/>
    </xf>
    <xf numFmtId="165" fontId="4" fillId="0" borderId="5" xfId="5" applyNumberFormat="1" applyFont="1" applyFill="1" applyBorder="1" applyAlignment="1">
      <alignment horizontal="right"/>
    </xf>
    <xf numFmtId="0" fontId="19" fillId="0" borderId="0" xfId="0" applyFont="1"/>
    <xf numFmtId="165" fontId="4" fillId="0" borderId="19" xfId="5" applyNumberFormat="1" applyFont="1" applyFill="1" applyBorder="1" applyAlignment="1">
      <alignment horizontal="right" vertical="center"/>
    </xf>
    <xf numFmtId="165" fontId="4" fillId="0" borderId="0" xfId="5" applyNumberFormat="1" applyFont="1" applyFill="1" applyBorder="1" applyAlignment="1">
      <alignment horizontal="right" vertical="center"/>
    </xf>
    <xf numFmtId="165" fontId="3" fillId="0" borderId="19" xfId="5" applyNumberFormat="1" applyFont="1" applyFill="1" applyBorder="1" applyAlignment="1">
      <alignment horizontal="right" vertical="center"/>
    </xf>
    <xf numFmtId="165" fontId="3" fillId="0" borderId="0" xfId="5" applyNumberFormat="1" applyFont="1" applyFill="1" applyBorder="1" applyAlignment="1">
      <alignment horizontal="right" vertical="center"/>
    </xf>
    <xf numFmtId="165" fontId="20" fillId="0" borderId="20" xfId="5" applyNumberFormat="1" applyFont="1" applyFill="1" applyBorder="1" applyAlignment="1">
      <alignment horizontal="right"/>
    </xf>
    <xf numFmtId="165" fontId="20" fillId="0" borderId="21" xfId="5" applyNumberFormat="1" applyFont="1" applyFill="1" applyBorder="1" applyAlignment="1">
      <alignment horizontal="right"/>
    </xf>
    <xf numFmtId="9" fontId="4" fillId="0" borderId="15" xfId="1" applyFont="1" applyFill="1" applyBorder="1" applyAlignment="1">
      <alignment horizontal="right"/>
    </xf>
    <xf numFmtId="9" fontId="4" fillId="0" borderId="0" xfId="1" applyFont="1" applyFill="1" applyBorder="1" applyAlignment="1">
      <alignment horizontal="right"/>
    </xf>
    <xf numFmtId="9" fontId="4" fillId="0" borderId="5" xfId="1" applyFont="1" applyFill="1" applyBorder="1" applyAlignment="1">
      <alignment horizontal="right"/>
    </xf>
    <xf numFmtId="165" fontId="3" fillId="0" borderId="5" xfId="1" applyNumberFormat="1" applyFont="1" applyFill="1" applyBorder="1" applyAlignment="1"/>
    <xf numFmtId="167" fontId="4" fillId="0" borderId="4" xfId="2" applyNumberFormat="1" applyFont="1" applyFill="1" applyBorder="1" applyAlignment="1">
      <alignment horizontal="right"/>
    </xf>
    <xf numFmtId="0" fontId="3" fillId="0" borderId="0" xfId="0" applyFont="1" applyAlignment="1">
      <alignment horizontal="left"/>
    </xf>
    <xf numFmtId="0" fontId="2" fillId="0" borderId="0" xfId="0" quotePrefix="1" applyFont="1" applyFill="1" applyBorder="1"/>
    <xf numFmtId="9" fontId="2" fillId="0" borderId="0" xfId="0" applyNumberFormat="1" applyFont="1"/>
    <xf numFmtId="0" fontId="10" fillId="0" borderId="0" xfId="0" applyFont="1" applyAlignment="1">
      <alignment horizontal="left"/>
    </xf>
  </cellXfs>
  <cellStyles count="7">
    <cellStyle name="Comma" xfId="2" builtinId="3"/>
    <cellStyle name="Comma 2" xfId="3" xr:uid="{C7E6DEF4-DE98-4972-B494-70FCD29168FC}"/>
    <cellStyle name="Comma 2 2" xfId="6" xr:uid="{3460F646-9699-4117-8381-04E74E921B2F}"/>
    <cellStyle name="Normal" xfId="0" builtinId="0"/>
    <cellStyle name="Normal 2" xfId="4" xr:uid="{3C399A81-9646-4886-BDD5-56DE4AB59C46}"/>
    <cellStyle name="Percent" xfId="1" builtinId="5"/>
    <cellStyle name="Percent 2" xfId="5" xr:uid="{AB6DF5B9-52FF-4BD0-B687-66BBA9DAE8FE}"/>
  </cellStyles>
  <dxfs count="0"/>
  <tableStyles count="0" defaultTableStyle="TableStyleMedium2" defaultPivotStyle="PivotStyleLight16"/>
  <colors>
    <mruColors>
      <color rgb="FFF37523"/>
      <color rgb="FFFF00FF"/>
      <color rgb="FF787878"/>
      <color rgb="FF666666"/>
      <color rgb="FF1D5EDC"/>
      <color rgb="FFBFBFBF"/>
      <color rgb="FF1136A8"/>
      <color rgb="FF3F3F3F"/>
      <color rgb="FF00A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svg"/><Relationship Id="rId5" Type="http://schemas.openxmlformats.org/officeDocument/2006/relationships/image" Target="../media/image8.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 Id="rId4" Type="http://schemas.openxmlformats.org/officeDocument/2006/relationships/image" Target="../media/image18.png"/></Relationships>
</file>

<file path=xl/drawings/_rels/drawing6.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2</xdr:col>
      <xdr:colOff>692150</xdr:colOff>
      <xdr:row>4</xdr:row>
      <xdr:rowOff>34925</xdr:rowOff>
    </xdr:from>
    <xdr:to>
      <xdr:col>2</xdr:col>
      <xdr:colOff>1666178</xdr:colOff>
      <xdr:row>10</xdr:row>
      <xdr:rowOff>53975</xdr:rowOff>
    </xdr:to>
    <xdr:pic>
      <xdr:nvPicPr>
        <xdr:cNvPr id="4" name="Picture 3">
          <a:extLst>
            <a:ext uri="{FF2B5EF4-FFF2-40B4-BE49-F238E27FC236}">
              <a16:creationId xmlns:a16="http://schemas.microsoft.com/office/drawing/2014/main" id="{1D710056-0B7E-4020-8F63-43C43EEA4E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6475" y="520700"/>
          <a:ext cx="970853" cy="981075"/>
        </a:xfrm>
        <a:prstGeom prst="rect">
          <a:avLst/>
        </a:prstGeom>
      </xdr:spPr>
    </xdr:pic>
    <xdr:clientData/>
  </xdr:twoCellAnchor>
  <xdr:twoCellAnchor editAs="oneCell">
    <xdr:from>
      <xdr:col>2</xdr:col>
      <xdr:colOff>466725</xdr:colOff>
      <xdr:row>76</xdr:row>
      <xdr:rowOff>149225</xdr:rowOff>
    </xdr:from>
    <xdr:to>
      <xdr:col>2</xdr:col>
      <xdr:colOff>1770715</xdr:colOff>
      <xdr:row>77</xdr:row>
      <xdr:rowOff>152400</xdr:rowOff>
    </xdr:to>
    <xdr:pic>
      <xdr:nvPicPr>
        <xdr:cNvPr id="8" name="Picture 7">
          <a:extLst>
            <a:ext uri="{FF2B5EF4-FFF2-40B4-BE49-F238E27FC236}">
              <a16:creationId xmlns:a16="http://schemas.microsoft.com/office/drawing/2014/main" id="{4575168C-1628-4C0B-8092-DD04BC92D5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10998200"/>
          <a:ext cx="1303990" cy="165100"/>
        </a:xfrm>
        <a:prstGeom prst="rect">
          <a:avLst/>
        </a:prstGeom>
      </xdr:spPr>
    </xdr:pic>
    <xdr:clientData/>
  </xdr:twoCellAnchor>
  <xdr:twoCellAnchor editAs="oneCell">
    <xdr:from>
      <xdr:col>2</xdr:col>
      <xdr:colOff>825500</xdr:colOff>
      <xdr:row>84</xdr:row>
      <xdr:rowOff>146050</xdr:rowOff>
    </xdr:from>
    <xdr:to>
      <xdr:col>2</xdr:col>
      <xdr:colOff>1406525</xdr:colOff>
      <xdr:row>88</xdr:row>
      <xdr:rowOff>54891</xdr:rowOff>
    </xdr:to>
    <xdr:pic>
      <xdr:nvPicPr>
        <xdr:cNvPr id="6" name="Picture 5">
          <a:extLst>
            <a:ext uri="{FF2B5EF4-FFF2-40B4-BE49-F238E27FC236}">
              <a16:creationId xmlns:a16="http://schemas.microsoft.com/office/drawing/2014/main" id="{4DF8A7A0-AB8D-4759-A105-4647FC7A5A8A}"/>
            </a:ext>
          </a:extLst>
        </xdr:cNvPr>
        <xdr:cNvPicPr>
          <a:picLocks noChangeAspect="1"/>
        </xdr:cNvPicPr>
      </xdr:nvPicPr>
      <xdr:blipFill>
        <a:blip xmlns:r="http://schemas.openxmlformats.org/officeDocument/2006/relationships" r:embed="rId3"/>
        <a:stretch>
          <a:fillRect/>
        </a:stretch>
      </xdr:blipFill>
      <xdr:spPr>
        <a:xfrm>
          <a:off x="1257300" y="14020800"/>
          <a:ext cx="571500" cy="562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885825</xdr:colOff>
      <xdr:row>11</xdr:row>
      <xdr:rowOff>9524</xdr:rowOff>
    </xdr:from>
    <xdr:to>
      <xdr:col>2</xdr:col>
      <xdr:colOff>1521659</xdr:colOff>
      <xdr:row>15</xdr:row>
      <xdr:rowOff>29016</xdr:rowOff>
    </xdr:to>
    <xdr:pic>
      <xdr:nvPicPr>
        <xdr:cNvPr id="2" name="Picture 1" descr="Logo, icon&#10;&#10;Description automatically generated">
          <a:extLst>
            <a:ext uri="{FF2B5EF4-FFF2-40B4-BE49-F238E27FC236}">
              <a16:creationId xmlns:a16="http://schemas.microsoft.com/office/drawing/2014/main" id="{9F2B5C74-A195-43E8-9F96-149098638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1838324"/>
          <a:ext cx="635834" cy="721167"/>
        </a:xfrm>
        <a:prstGeom prst="rect">
          <a:avLst/>
        </a:prstGeom>
      </xdr:spPr>
    </xdr:pic>
    <xdr:clientData/>
  </xdr:twoCellAnchor>
  <xdr:twoCellAnchor editAs="oneCell">
    <xdr:from>
      <xdr:col>2</xdr:col>
      <xdr:colOff>657225</xdr:colOff>
      <xdr:row>40</xdr:row>
      <xdr:rowOff>180814</xdr:rowOff>
    </xdr:from>
    <xdr:to>
      <xdr:col>2</xdr:col>
      <xdr:colOff>1654175</xdr:colOff>
      <xdr:row>42</xdr:row>
      <xdr:rowOff>102283</xdr:rowOff>
    </xdr:to>
    <xdr:pic>
      <xdr:nvPicPr>
        <xdr:cNvPr id="6" name="Picture 5" descr="A picture containing shape&#10;&#10;Description automatically generated">
          <a:extLst>
            <a:ext uri="{FF2B5EF4-FFF2-40B4-BE49-F238E27FC236}">
              <a16:creationId xmlns:a16="http://schemas.microsoft.com/office/drawing/2014/main" id="{32720ED5-09B5-48A8-9706-F3C46B3D59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9825" y="5565614"/>
          <a:ext cx="993775" cy="286594"/>
        </a:xfrm>
        <a:prstGeom prst="rect">
          <a:avLst/>
        </a:prstGeom>
      </xdr:spPr>
    </xdr:pic>
    <xdr:clientData/>
  </xdr:twoCellAnchor>
  <xdr:twoCellAnchor>
    <xdr:from>
      <xdr:col>2</xdr:col>
      <xdr:colOff>701678</xdr:colOff>
      <xdr:row>48</xdr:row>
      <xdr:rowOff>23194</xdr:rowOff>
    </xdr:from>
    <xdr:to>
      <xdr:col>2</xdr:col>
      <xdr:colOff>1901213</xdr:colOff>
      <xdr:row>51</xdr:row>
      <xdr:rowOff>72134</xdr:rowOff>
    </xdr:to>
    <xdr:grpSp>
      <xdr:nvGrpSpPr>
        <xdr:cNvPr id="22" name="Group 21">
          <a:extLst>
            <a:ext uri="{FF2B5EF4-FFF2-40B4-BE49-F238E27FC236}">
              <a16:creationId xmlns:a16="http://schemas.microsoft.com/office/drawing/2014/main" id="{D9CE267D-AA29-4941-B416-DABF3003D699}"/>
            </a:ext>
          </a:extLst>
        </xdr:cNvPr>
        <xdr:cNvGrpSpPr/>
      </xdr:nvGrpSpPr>
      <xdr:grpSpPr>
        <a:xfrm>
          <a:off x="1152528" y="8316294"/>
          <a:ext cx="1199535" cy="575990"/>
          <a:chOff x="4221556" y="1364984"/>
          <a:chExt cx="1220957" cy="558555"/>
        </a:xfrm>
      </xdr:grpSpPr>
      <xdr:pic>
        <xdr:nvPicPr>
          <xdr:cNvPr id="23" name="Google Shape;304;p18">
            <a:extLst>
              <a:ext uri="{FF2B5EF4-FFF2-40B4-BE49-F238E27FC236}">
                <a16:creationId xmlns:a16="http://schemas.microsoft.com/office/drawing/2014/main" id="{9632F0D6-332C-4D7D-9739-0820FC783A4F}"/>
              </a:ext>
            </a:extLst>
          </xdr:cNvPr>
          <xdr:cNvPicPr preferRelativeResize="0">
            <a:picLocks noChangeAspect="1"/>
          </xdr:cNvPicPr>
        </xdr:nvPicPr>
        <xdr:blipFill>
          <a:blip xmlns:r="http://schemas.openxmlformats.org/officeDocument/2006/relationships" r:embed="rId3">
            <a:clrChange>
              <a:clrFrom>
                <a:srgbClr val="FFFFFF"/>
              </a:clrFrom>
              <a:clrTo>
                <a:srgbClr val="FFFFFF">
                  <a:alpha val="0"/>
                </a:srgbClr>
              </a:clrTo>
            </a:clrChange>
            <a:alphaModFix/>
          </a:blip>
          <a:stretch>
            <a:fillRect/>
          </a:stretch>
        </xdr:blipFill>
        <xdr:spPr>
          <a:xfrm>
            <a:off x="4221556" y="1364984"/>
            <a:ext cx="827319" cy="548973"/>
          </a:xfrm>
          <a:prstGeom prst="rect">
            <a:avLst/>
          </a:prstGeom>
          <a:noFill/>
          <a:ln>
            <a:noFill/>
          </a:ln>
        </xdr:spPr>
      </xdr:pic>
      <xdr:sp macro="" textlink="">
        <xdr:nvSpPr>
          <xdr:cNvPr id="25" name="TextBox 91">
            <a:extLst>
              <a:ext uri="{FF2B5EF4-FFF2-40B4-BE49-F238E27FC236}">
                <a16:creationId xmlns:a16="http://schemas.microsoft.com/office/drawing/2014/main" id="{C995DBD3-0245-4739-A3F3-0FF4DC90EA62}"/>
              </a:ext>
            </a:extLst>
          </xdr:cNvPr>
          <xdr:cNvSpPr txBox="1"/>
        </xdr:nvSpPr>
        <xdr:spPr>
          <a:xfrm>
            <a:off x="4496978" y="1690911"/>
            <a:ext cx="945535" cy="23262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609585" rtl="0" eaLnBrk="1" fontAlgn="auto" latinLnBrk="0" hangingPunct="1">
              <a:lnSpc>
                <a:spcPct val="100000"/>
              </a:lnSpc>
              <a:spcBef>
                <a:spcPts val="0"/>
              </a:spcBef>
              <a:spcAft>
                <a:spcPts val="0"/>
              </a:spcAft>
              <a:buClrTx/>
              <a:buSzTx/>
              <a:buFontTx/>
              <a:buNone/>
              <a:tabLst/>
              <a:defRPr/>
            </a:pPr>
            <a:r>
              <a:rPr kumimoji="0" lang="en-ZA" sz="900" b="0" i="1" u="none" strike="noStrike" kern="1200" cap="none" spc="0" normalizeH="0" baseline="0">
                <a:ln>
                  <a:noFill/>
                </a:ln>
                <a:solidFill>
                  <a:prstClr val="black"/>
                </a:solidFill>
                <a:effectLst/>
                <a:uLnTx/>
                <a:uFillTx/>
                <a:latin typeface="Verdana"/>
                <a:ea typeface="+mn-ea"/>
                <a:cs typeface="+mn-cs"/>
              </a:rPr>
              <a:t>Europe</a:t>
            </a:r>
          </a:p>
        </xdr:txBody>
      </xdr:sp>
    </xdr:grpSp>
    <xdr:clientData/>
  </xdr:twoCellAnchor>
  <xdr:twoCellAnchor editAs="oneCell">
    <xdr:from>
      <xdr:col>2</xdr:col>
      <xdr:colOff>514350</xdr:colOff>
      <xdr:row>56</xdr:row>
      <xdr:rowOff>133351</xdr:rowOff>
    </xdr:from>
    <xdr:to>
      <xdr:col>2</xdr:col>
      <xdr:colOff>1847850</xdr:colOff>
      <xdr:row>58</xdr:row>
      <xdr:rowOff>25438</xdr:rowOff>
    </xdr:to>
    <xdr:pic>
      <xdr:nvPicPr>
        <xdr:cNvPr id="4" name="Picture 3">
          <a:extLst>
            <a:ext uri="{FF2B5EF4-FFF2-40B4-BE49-F238E27FC236}">
              <a16:creationId xmlns:a16="http://schemas.microsoft.com/office/drawing/2014/main" id="{06EDE116-919C-48F5-82F6-9AA1EBEE3B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42975" y="10001251"/>
          <a:ext cx="1333500" cy="263562"/>
        </a:xfrm>
        <a:prstGeom prst="rect">
          <a:avLst/>
        </a:prstGeom>
      </xdr:spPr>
    </xdr:pic>
    <xdr:clientData/>
  </xdr:twoCellAnchor>
  <xdr:twoCellAnchor editAs="oneCell">
    <xdr:from>
      <xdr:col>2</xdr:col>
      <xdr:colOff>561975</xdr:colOff>
      <xdr:row>24</xdr:row>
      <xdr:rowOff>123825</xdr:rowOff>
    </xdr:from>
    <xdr:to>
      <xdr:col>2</xdr:col>
      <xdr:colOff>1940691</xdr:colOff>
      <xdr:row>26</xdr:row>
      <xdr:rowOff>88866</xdr:rowOff>
    </xdr:to>
    <xdr:pic>
      <xdr:nvPicPr>
        <xdr:cNvPr id="14" name="Graphic 13">
          <a:extLst>
            <a:ext uri="{FF2B5EF4-FFF2-40B4-BE49-F238E27FC236}">
              <a16:creationId xmlns:a16="http://schemas.microsoft.com/office/drawing/2014/main" id="{D43E02A8-218E-4912-BED6-CB4BDB684CD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19175" y="4219575"/>
          <a:ext cx="1378716" cy="3142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764793</xdr:colOff>
      <xdr:row>38</xdr:row>
      <xdr:rowOff>72868</xdr:rowOff>
    </xdr:from>
    <xdr:to>
      <xdr:col>2</xdr:col>
      <xdr:colOff>1562101</xdr:colOff>
      <xdr:row>41</xdr:row>
      <xdr:rowOff>590</xdr:rowOff>
    </xdr:to>
    <xdr:pic>
      <xdr:nvPicPr>
        <xdr:cNvPr id="2" name="Picture 1" descr="Icon&#10;&#10;Description automatically generated">
          <a:extLst>
            <a:ext uri="{FF2B5EF4-FFF2-40B4-BE49-F238E27FC236}">
              <a16:creationId xmlns:a16="http://schemas.microsoft.com/office/drawing/2014/main" id="{0CB68702-8ED7-4646-B81F-6AC0EEBA8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393" y="2460468"/>
          <a:ext cx="797308" cy="438897"/>
        </a:xfrm>
        <a:prstGeom prst="rect">
          <a:avLst/>
        </a:prstGeom>
      </xdr:spPr>
    </xdr:pic>
    <xdr:clientData/>
  </xdr:twoCellAnchor>
  <xdr:twoCellAnchor editAs="oneCell">
    <xdr:from>
      <xdr:col>2</xdr:col>
      <xdr:colOff>587375</xdr:colOff>
      <xdr:row>107</xdr:row>
      <xdr:rowOff>142875</xdr:rowOff>
    </xdr:from>
    <xdr:to>
      <xdr:col>2</xdr:col>
      <xdr:colOff>1711325</xdr:colOff>
      <xdr:row>110</xdr:row>
      <xdr:rowOff>38522</xdr:rowOff>
    </xdr:to>
    <xdr:pic>
      <xdr:nvPicPr>
        <xdr:cNvPr id="3" name="Picture 2" descr="A picture containing drawing&#10;&#10;Description automatically generated">
          <a:extLst>
            <a:ext uri="{FF2B5EF4-FFF2-40B4-BE49-F238E27FC236}">
              <a16:creationId xmlns:a16="http://schemas.microsoft.com/office/drawing/2014/main" id="{77FB0569-A9FC-46FF-8D62-FE4AD5FCF7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4575" y="18649950"/>
          <a:ext cx="1123950" cy="438572"/>
        </a:xfrm>
        <a:prstGeom prst="rect">
          <a:avLst/>
        </a:prstGeom>
      </xdr:spPr>
    </xdr:pic>
    <xdr:clientData/>
  </xdr:twoCellAnchor>
  <xdr:twoCellAnchor editAs="oneCell">
    <xdr:from>
      <xdr:col>2</xdr:col>
      <xdr:colOff>710973</xdr:colOff>
      <xdr:row>75</xdr:row>
      <xdr:rowOff>114154</xdr:rowOff>
    </xdr:from>
    <xdr:to>
      <xdr:col>2</xdr:col>
      <xdr:colOff>1539875</xdr:colOff>
      <xdr:row>78</xdr:row>
      <xdr:rowOff>7988</xdr:rowOff>
    </xdr:to>
    <xdr:pic>
      <xdr:nvPicPr>
        <xdr:cNvPr id="4" name="Picture 3" descr="Logo&#10;&#10;Description automatically generated">
          <a:extLst>
            <a:ext uri="{FF2B5EF4-FFF2-40B4-BE49-F238E27FC236}">
              <a16:creationId xmlns:a16="http://schemas.microsoft.com/office/drawing/2014/main" id="{A2B2C58B-AC00-493C-BA8A-0F56A70D09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3573" y="4698854"/>
          <a:ext cx="825727" cy="4462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550988</xdr:colOff>
      <xdr:row>4</xdr:row>
      <xdr:rowOff>69850</xdr:rowOff>
    </xdr:from>
    <xdr:to>
      <xdr:col>2</xdr:col>
      <xdr:colOff>1730437</xdr:colOff>
      <xdr:row>8</xdr:row>
      <xdr:rowOff>0</xdr:rowOff>
    </xdr:to>
    <xdr:pic>
      <xdr:nvPicPr>
        <xdr:cNvPr id="3" name="Picture 2" descr="Logo&#10;&#10;Description automatically generated">
          <a:extLst>
            <a:ext uri="{FF2B5EF4-FFF2-40B4-BE49-F238E27FC236}">
              <a16:creationId xmlns:a16="http://schemas.microsoft.com/office/drawing/2014/main" id="{3C37C99A-078D-4062-89A4-7E28C7DDA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313" y="555625"/>
          <a:ext cx="1179449" cy="587375"/>
        </a:xfrm>
        <a:prstGeom prst="rect">
          <a:avLst/>
        </a:prstGeom>
      </xdr:spPr>
    </xdr:pic>
    <xdr:clientData/>
  </xdr:twoCellAnchor>
  <xdr:twoCellAnchor editAs="oneCell">
    <xdr:from>
      <xdr:col>2</xdr:col>
      <xdr:colOff>457200</xdr:colOff>
      <xdr:row>38</xdr:row>
      <xdr:rowOff>127000</xdr:rowOff>
    </xdr:from>
    <xdr:to>
      <xdr:col>2</xdr:col>
      <xdr:colOff>1901825</xdr:colOff>
      <xdr:row>47</xdr:row>
      <xdr:rowOff>9525</xdr:rowOff>
    </xdr:to>
    <xdr:pic>
      <xdr:nvPicPr>
        <xdr:cNvPr id="4" name="Picture 3">
          <a:extLst>
            <a:ext uri="{FF2B5EF4-FFF2-40B4-BE49-F238E27FC236}">
              <a16:creationId xmlns:a16="http://schemas.microsoft.com/office/drawing/2014/main" id="{FD443FA0-631E-4C00-80AD-4AB97B8BF3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8050" y="6591300"/>
          <a:ext cx="1435100" cy="1435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470690</xdr:colOff>
      <xdr:row>35</xdr:row>
      <xdr:rowOff>43656</xdr:rowOff>
    </xdr:from>
    <xdr:to>
      <xdr:col>2</xdr:col>
      <xdr:colOff>1637501</xdr:colOff>
      <xdr:row>38</xdr:row>
      <xdr:rowOff>759</xdr:rowOff>
    </xdr:to>
    <xdr:pic>
      <xdr:nvPicPr>
        <xdr:cNvPr id="8" name="Picture 7">
          <a:extLst>
            <a:ext uri="{FF2B5EF4-FFF2-40B4-BE49-F238E27FC236}">
              <a16:creationId xmlns:a16="http://schemas.microsoft.com/office/drawing/2014/main" id="{A2242FFE-2E67-47EE-90E7-327BC131E173}"/>
            </a:ext>
          </a:extLst>
        </xdr:cNvPr>
        <xdr:cNvPicPr>
          <a:picLocks noChangeAspect="1"/>
        </xdr:cNvPicPr>
      </xdr:nvPicPr>
      <xdr:blipFill>
        <a:blip xmlns:r="http://schemas.openxmlformats.org/officeDocument/2006/relationships" r:embed="rId1"/>
        <a:stretch>
          <a:fillRect/>
        </a:stretch>
      </xdr:blipFill>
      <xdr:spPr>
        <a:xfrm>
          <a:off x="921540" y="9289256"/>
          <a:ext cx="1166811" cy="477803"/>
        </a:xfrm>
        <a:prstGeom prst="rect">
          <a:avLst/>
        </a:prstGeom>
      </xdr:spPr>
    </xdr:pic>
    <xdr:clientData/>
  </xdr:twoCellAnchor>
  <xdr:twoCellAnchor editAs="oneCell">
    <xdr:from>
      <xdr:col>2</xdr:col>
      <xdr:colOff>400840</xdr:colOff>
      <xdr:row>26</xdr:row>
      <xdr:rowOff>46038</xdr:rowOff>
    </xdr:from>
    <xdr:to>
      <xdr:col>2</xdr:col>
      <xdr:colOff>1960558</xdr:colOff>
      <xdr:row>28</xdr:row>
      <xdr:rowOff>142487</xdr:rowOff>
    </xdr:to>
    <xdr:pic>
      <xdr:nvPicPr>
        <xdr:cNvPr id="10" name="Picture 9">
          <a:extLst>
            <a:ext uri="{FF2B5EF4-FFF2-40B4-BE49-F238E27FC236}">
              <a16:creationId xmlns:a16="http://schemas.microsoft.com/office/drawing/2014/main" id="{E0A10D80-EE47-490A-AFC6-ECEFE241A67F}"/>
            </a:ext>
          </a:extLst>
        </xdr:cNvPr>
        <xdr:cNvPicPr>
          <a:picLocks noChangeAspect="1"/>
        </xdr:cNvPicPr>
      </xdr:nvPicPr>
      <xdr:blipFill>
        <a:blip xmlns:r="http://schemas.openxmlformats.org/officeDocument/2006/relationships" r:embed="rId2"/>
        <a:stretch>
          <a:fillRect/>
        </a:stretch>
      </xdr:blipFill>
      <xdr:spPr>
        <a:xfrm>
          <a:off x="851690" y="4529138"/>
          <a:ext cx="1559718" cy="455224"/>
        </a:xfrm>
        <a:prstGeom prst="rect">
          <a:avLst/>
        </a:prstGeom>
      </xdr:spPr>
    </xdr:pic>
    <xdr:clientData/>
  </xdr:twoCellAnchor>
  <xdr:twoCellAnchor editAs="oneCell">
    <xdr:from>
      <xdr:col>2</xdr:col>
      <xdr:colOff>280190</xdr:colOff>
      <xdr:row>20</xdr:row>
      <xdr:rowOff>0</xdr:rowOff>
    </xdr:from>
    <xdr:to>
      <xdr:col>2</xdr:col>
      <xdr:colOff>1935159</xdr:colOff>
      <xdr:row>22</xdr:row>
      <xdr:rowOff>164118</xdr:rowOff>
    </xdr:to>
    <xdr:pic>
      <xdr:nvPicPr>
        <xdr:cNvPr id="12" name="Picture 11">
          <a:extLst>
            <a:ext uri="{FF2B5EF4-FFF2-40B4-BE49-F238E27FC236}">
              <a16:creationId xmlns:a16="http://schemas.microsoft.com/office/drawing/2014/main" id="{E117AF24-BD2E-4CFD-8FA2-6DFA679AA086}"/>
            </a:ext>
          </a:extLst>
        </xdr:cNvPr>
        <xdr:cNvPicPr>
          <a:picLocks noChangeAspect="1"/>
        </xdr:cNvPicPr>
      </xdr:nvPicPr>
      <xdr:blipFill>
        <a:blip xmlns:r="http://schemas.openxmlformats.org/officeDocument/2006/relationships" r:embed="rId3"/>
        <a:stretch>
          <a:fillRect/>
        </a:stretch>
      </xdr:blipFill>
      <xdr:spPr>
        <a:xfrm>
          <a:off x="731040" y="5120481"/>
          <a:ext cx="1654969" cy="503843"/>
        </a:xfrm>
        <a:prstGeom prst="rect">
          <a:avLst/>
        </a:prstGeom>
      </xdr:spPr>
    </xdr:pic>
    <xdr:clientData/>
  </xdr:twoCellAnchor>
  <xdr:twoCellAnchor editAs="oneCell">
    <xdr:from>
      <xdr:col>2</xdr:col>
      <xdr:colOff>234949</xdr:colOff>
      <xdr:row>11</xdr:row>
      <xdr:rowOff>0</xdr:rowOff>
    </xdr:from>
    <xdr:to>
      <xdr:col>2</xdr:col>
      <xdr:colOff>2028599</xdr:colOff>
      <xdr:row>13</xdr:row>
      <xdr:rowOff>65221</xdr:rowOff>
    </xdr:to>
    <xdr:pic>
      <xdr:nvPicPr>
        <xdr:cNvPr id="15" name="Picture 14">
          <a:extLst>
            <a:ext uri="{FF2B5EF4-FFF2-40B4-BE49-F238E27FC236}">
              <a16:creationId xmlns:a16="http://schemas.microsoft.com/office/drawing/2014/main" id="{242BBA32-870D-4943-99C0-395D78A0E59C}"/>
            </a:ext>
          </a:extLst>
        </xdr:cNvPr>
        <xdr:cNvPicPr>
          <a:picLocks noChangeAspect="1"/>
        </xdr:cNvPicPr>
      </xdr:nvPicPr>
      <xdr:blipFill>
        <a:blip xmlns:r="http://schemas.openxmlformats.org/officeDocument/2006/relationships" r:embed="rId4"/>
        <a:stretch>
          <a:fillRect/>
        </a:stretch>
      </xdr:blipFill>
      <xdr:spPr>
        <a:xfrm>
          <a:off x="685799" y="1833563"/>
          <a:ext cx="1800000" cy="4208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485040</xdr:colOff>
      <xdr:row>4</xdr:row>
      <xdr:rowOff>98425</xdr:rowOff>
    </xdr:from>
    <xdr:to>
      <xdr:col>2</xdr:col>
      <xdr:colOff>1783683</xdr:colOff>
      <xdr:row>6</xdr:row>
      <xdr:rowOff>73481</xdr:rowOff>
    </xdr:to>
    <xdr:pic>
      <xdr:nvPicPr>
        <xdr:cNvPr id="2" name="Picture 1" descr="A picture containing icon&#10;&#10;Description automatically generated">
          <a:extLst>
            <a:ext uri="{FF2B5EF4-FFF2-40B4-BE49-F238E27FC236}">
              <a16:creationId xmlns:a16="http://schemas.microsoft.com/office/drawing/2014/main" id="{62A8F8D7-BEDA-4EAB-8879-4FEC473885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9365" y="584200"/>
          <a:ext cx="1292293" cy="321131"/>
        </a:xfrm>
        <a:prstGeom prst="rect">
          <a:avLst/>
        </a:prstGeom>
      </xdr:spPr>
    </xdr:pic>
    <xdr:clientData/>
  </xdr:twoCellAnchor>
  <xdr:twoCellAnchor editAs="oneCell">
    <xdr:from>
      <xdr:col>2</xdr:col>
      <xdr:colOff>485775</xdr:colOff>
      <xdr:row>16</xdr:row>
      <xdr:rowOff>149914</xdr:rowOff>
    </xdr:from>
    <xdr:to>
      <xdr:col>2</xdr:col>
      <xdr:colOff>1825656</xdr:colOff>
      <xdr:row>18</xdr:row>
      <xdr:rowOff>107389</xdr:rowOff>
    </xdr:to>
    <xdr:pic>
      <xdr:nvPicPr>
        <xdr:cNvPr id="3" name="Picture 2" descr="Logo&#10;&#10;Description automatically generated">
          <a:extLst>
            <a:ext uri="{FF2B5EF4-FFF2-40B4-BE49-F238E27FC236}">
              <a16:creationId xmlns:a16="http://schemas.microsoft.com/office/drawing/2014/main" id="{8182A64F-3FFF-4309-9547-AF72EB9D17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0100" y="2474014"/>
          <a:ext cx="1330356" cy="274975"/>
        </a:xfrm>
        <a:prstGeom prst="rect">
          <a:avLst/>
        </a:prstGeom>
      </xdr:spPr>
    </xdr:pic>
    <xdr:clientData/>
  </xdr:twoCellAnchor>
  <xdr:twoCellAnchor editAs="oneCell">
    <xdr:from>
      <xdr:col>2</xdr:col>
      <xdr:colOff>768350</xdr:colOff>
      <xdr:row>6</xdr:row>
      <xdr:rowOff>101600</xdr:rowOff>
    </xdr:from>
    <xdr:to>
      <xdr:col>2</xdr:col>
      <xdr:colOff>1398929</xdr:colOff>
      <xdr:row>10</xdr:row>
      <xdr:rowOff>63500</xdr:rowOff>
    </xdr:to>
    <xdr:pic>
      <xdr:nvPicPr>
        <xdr:cNvPr id="4" name="Picture 3">
          <a:extLst>
            <a:ext uri="{FF2B5EF4-FFF2-40B4-BE49-F238E27FC236}">
              <a16:creationId xmlns:a16="http://schemas.microsoft.com/office/drawing/2014/main" id="{1531AA78-7A3D-413B-8C10-1131AD31D4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5550" y="1054100"/>
          <a:ext cx="633754" cy="650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2678-76EA-4FE8-A61E-464828C251D8}">
  <sheetPr>
    <pageSetUpPr fitToPage="1"/>
  </sheetPr>
  <dimension ref="B1:N116"/>
  <sheetViews>
    <sheetView showGridLines="0" tabSelected="1" zoomScaleNormal="100" zoomScaleSheetLayoutView="100" workbookViewId="0">
      <pane xSplit="5" ySplit="4" topLeftCell="F5" activePane="bottomRight" state="frozen"/>
      <selection pane="topRight" activeCell="F1" sqref="F1"/>
      <selection pane="bottomLeft" activeCell="A5" sqref="A5"/>
      <selection pane="bottomRight" activeCell="B2" sqref="B2"/>
    </sheetView>
  </sheetViews>
  <sheetFormatPr defaultColWidth="9.1796875" defaultRowHeight="13.5" x14ac:dyDescent="0.3"/>
  <cols>
    <col min="1" max="1" width="1.7265625" style="9" customWidth="1"/>
    <col min="2" max="2" width="4.7265625" style="12" customWidth="1"/>
    <col min="3" max="3" width="33.81640625" style="11" customWidth="1"/>
    <col min="4" max="4" width="2.81640625" style="11" customWidth="1"/>
    <col min="5" max="5" width="44.453125" style="12" bestFit="1" customWidth="1"/>
    <col min="6" max="8" width="12.1796875" style="12" customWidth="1"/>
    <col min="9" max="9" width="2.453125" style="13" customWidth="1"/>
    <col min="10" max="12" width="12.1796875" style="12" customWidth="1"/>
    <col min="13" max="13" width="1.26953125" style="9" customWidth="1"/>
    <col min="14" max="16384" width="9.1796875" style="9"/>
  </cols>
  <sheetData>
    <row r="1" spans="2:14" ht="7.5" customHeight="1" thickBot="1" x14ac:dyDescent="0.35"/>
    <row r="2" spans="2:14" x14ac:dyDescent="0.3">
      <c r="B2" s="23" t="s">
        <v>23</v>
      </c>
      <c r="C2" s="24"/>
      <c r="D2" s="24"/>
      <c r="E2" s="97"/>
      <c r="F2" s="25"/>
      <c r="G2" s="25"/>
      <c r="H2" s="26"/>
      <c r="I2" s="98"/>
      <c r="J2" s="25"/>
      <c r="K2" s="25"/>
      <c r="L2" s="26"/>
    </row>
    <row r="3" spans="2:14" x14ac:dyDescent="0.3">
      <c r="B3" s="27"/>
      <c r="C3" s="6" t="s">
        <v>36</v>
      </c>
      <c r="D3" s="9" t="s">
        <v>18</v>
      </c>
      <c r="E3" s="87"/>
      <c r="F3" s="108" t="s">
        <v>5</v>
      </c>
      <c r="G3" s="108" t="s">
        <v>6</v>
      </c>
      <c r="H3" s="109" t="s">
        <v>63</v>
      </c>
      <c r="I3" s="110"/>
      <c r="J3" s="108" t="s">
        <v>0</v>
      </c>
      <c r="K3" s="108" t="s">
        <v>53</v>
      </c>
      <c r="L3" s="109" t="s">
        <v>73</v>
      </c>
    </row>
    <row r="4" spans="2:14" x14ac:dyDescent="0.3">
      <c r="B4" s="27"/>
      <c r="C4" s="9"/>
      <c r="D4" s="8" t="s">
        <v>37</v>
      </c>
      <c r="E4" s="90"/>
      <c r="F4" s="7"/>
      <c r="G4" s="7"/>
      <c r="H4" s="29"/>
      <c r="I4" s="88"/>
      <c r="J4" s="7"/>
      <c r="K4" s="7"/>
      <c r="L4" s="29"/>
    </row>
    <row r="5" spans="2:14" x14ac:dyDescent="0.3">
      <c r="B5" s="27"/>
      <c r="C5" s="9"/>
      <c r="D5" s="14" t="s">
        <v>13</v>
      </c>
      <c r="E5" s="81"/>
      <c r="F5" s="56">
        <f>F13+F21+F29+F45+F53+F61</f>
        <v>1908</v>
      </c>
      <c r="G5" s="56">
        <f>G13+G21+G29+G37+G45+G61</f>
        <v>2608</v>
      </c>
      <c r="H5" s="83">
        <f>H13+H21+H29+H37+H45+H61</f>
        <v>4170</v>
      </c>
      <c r="I5" s="85"/>
      <c r="J5" s="56">
        <f>J13+J21+J29+J45+J53+J61</f>
        <v>4266</v>
      </c>
      <c r="K5" s="56">
        <f>K13+K21+K29+K37+K45+K61</f>
        <v>6230</v>
      </c>
      <c r="L5" s="83">
        <f>L13+L21+L29+L37+L45+L61</f>
        <v>9825</v>
      </c>
      <c r="M5" s="12"/>
      <c r="N5" s="12"/>
    </row>
    <row r="6" spans="2:14" x14ac:dyDescent="0.3">
      <c r="B6" s="27"/>
      <c r="C6" s="9"/>
      <c r="D6" s="64" t="s">
        <v>9</v>
      </c>
      <c r="E6" s="82"/>
      <c r="F6" s="61">
        <v>3.6999999999999998E-2</v>
      </c>
      <c r="G6" s="61">
        <f>G5/F5-1</f>
        <v>0.36687631027253675</v>
      </c>
      <c r="H6" s="84">
        <f>H5/G5-1</f>
        <v>0.5989263803680982</v>
      </c>
      <c r="I6" s="86"/>
      <c r="J6" s="61">
        <v>0.186</v>
      </c>
      <c r="K6" s="61">
        <f>K5/J5-1</f>
        <v>0.46038443506797933</v>
      </c>
      <c r="L6" s="84">
        <f>L5/K5-1</f>
        <v>0.57704654895666141</v>
      </c>
      <c r="M6" s="12"/>
      <c r="N6" s="12"/>
    </row>
    <row r="7" spans="2:14" x14ac:dyDescent="0.3">
      <c r="B7" s="27"/>
      <c r="C7" s="9"/>
      <c r="D7" s="64" t="s">
        <v>10</v>
      </c>
      <c r="E7" s="82"/>
      <c r="F7" s="61">
        <v>0.28000000000000003</v>
      </c>
      <c r="G7" s="61">
        <v>0.51</v>
      </c>
      <c r="H7" s="84">
        <v>0.53</v>
      </c>
      <c r="I7" s="86"/>
      <c r="J7" s="61">
        <v>0.33</v>
      </c>
      <c r="K7" s="61">
        <v>0.54</v>
      </c>
      <c r="L7" s="84">
        <v>0.51</v>
      </c>
      <c r="M7" s="12"/>
      <c r="N7" s="12"/>
    </row>
    <row r="8" spans="2:14" x14ac:dyDescent="0.3">
      <c r="B8" s="27"/>
      <c r="C8" s="9"/>
      <c r="D8" s="14" t="s">
        <v>61</v>
      </c>
      <c r="E8" s="81"/>
      <c r="F8" s="56">
        <f>F16+F24+F32+F48+F56+F64</f>
        <v>-299</v>
      </c>
      <c r="G8" s="56">
        <f>G16+G24+G32+G40+G48+G64</f>
        <v>-140</v>
      </c>
      <c r="H8" s="83">
        <f>H16+H24+H32+H40+H48+H64</f>
        <v>-276</v>
      </c>
      <c r="I8" s="85"/>
      <c r="J8" s="56">
        <f>J16+J24+J32+J48+J56+J64</f>
        <v>-660</v>
      </c>
      <c r="K8" s="56">
        <f>K16+K24+K32+K40+K48+K64</f>
        <v>-277</v>
      </c>
      <c r="L8" s="83">
        <f>L16+L24+L32+L40+L48+L64</f>
        <v>-890</v>
      </c>
      <c r="M8" s="16"/>
      <c r="N8" s="12"/>
    </row>
    <row r="9" spans="2:14" x14ac:dyDescent="0.3">
      <c r="B9" s="27"/>
      <c r="C9" s="9"/>
      <c r="D9" s="64" t="s">
        <v>24</v>
      </c>
      <c r="E9" s="82"/>
      <c r="F9" s="61">
        <f>F8/F5</f>
        <v>-0.15670859538784068</v>
      </c>
      <c r="G9" s="61">
        <f>G8/G5</f>
        <v>-5.3680981595092027E-2</v>
      </c>
      <c r="H9" s="84">
        <f>H8/H5</f>
        <v>-6.6187050359712229E-2</v>
      </c>
      <c r="I9" s="86"/>
      <c r="J9" s="61">
        <f>J8/J5</f>
        <v>-0.15471167369901548</v>
      </c>
      <c r="K9" s="61">
        <f>K8/K5</f>
        <v>-4.446227929373997E-2</v>
      </c>
      <c r="L9" s="84">
        <f>L8/L5</f>
        <v>-9.0585241730279903E-2</v>
      </c>
      <c r="M9" s="12"/>
      <c r="N9" s="12"/>
    </row>
    <row r="10" spans="2:14" x14ac:dyDescent="0.3">
      <c r="B10" s="27"/>
      <c r="C10" s="9"/>
      <c r="D10" s="14" t="s">
        <v>17</v>
      </c>
      <c r="E10" s="81"/>
      <c r="F10" s="56">
        <f>F18+F26+F34+F50+F58+F66</f>
        <v>-352</v>
      </c>
      <c r="G10" s="56">
        <f>G18+G26+G34+G42+G50+G66</f>
        <v>-214</v>
      </c>
      <c r="H10" s="83">
        <f>H18+H26+H34+H42+H50+H66</f>
        <v>-372</v>
      </c>
      <c r="I10" s="85"/>
      <c r="J10" s="56">
        <f>J18+J26+J34+J50+J58+J66</f>
        <v>-782</v>
      </c>
      <c r="K10" s="56">
        <f>K18+K26+K34+K42+K50+K66</f>
        <v>-429</v>
      </c>
      <c r="L10" s="83">
        <f>L18+L26+L34+L42+L50+L66</f>
        <v>-1111</v>
      </c>
      <c r="M10" s="16"/>
      <c r="N10" s="12"/>
    </row>
    <row r="11" spans="2:14" x14ac:dyDescent="0.3">
      <c r="B11" s="27"/>
      <c r="C11" s="9"/>
      <c r="D11" s="64" t="s">
        <v>14</v>
      </c>
      <c r="E11" s="82"/>
      <c r="F11" s="61">
        <f>F10/F5</f>
        <v>-0.18448637316561844</v>
      </c>
      <c r="G11" s="61">
        <f>G10/G5</f>
        <v>-8.2055214723926378E-2</v>
      </c>
      <c r="H11" s="84">
        <f>H10/H5</f>
        <v>-8.9208633093525183E-2</v>
      </c>
      <c r="I11" s="86"/>
      <c r="J11" s="61">
        <f>J10/J5</f>
        <v>-0.18330989217065166</v>
      </c>
      <c r="K11" s="61">
        <f>K10/K5</f>
        <v>-6.8860353130016053E-2</v>
      </c>
      <c r="L11" s="84">
        <f>L10/L5</f>
        <v>-0.11307888040712469</v>
      </c>
      <c r="M11" s="12"/>
      <c r="N11" s="12"/>
    </row>
    <row r="12" spans="2:14" x14ac:dyDescent="0.3">
      <c r="B12" s="27"/>
      <c r="C12" s="9"/>
      <c r="D12" s="8" t="s">
        <v>25</v>
      </c>
      <c r="E12" s="90"/>
      <c r="F12" s="7"/>
      <c r="G12" s="7"/>
      <c r="H12" s="29"/>
      <c r="I12" s="88"/>
      <c r="J12" s="7"/>
      <c r="K12" s="7"/>
      <c r="L12" s="29"/>
      <c r="M12" s="12"/>
      <c r="N12" s="12"/>
    </row>
    <row r="13" spans="2:14" s="16" customFormat="1" x14ac:dyDescent="0.3">
      <c r="B13" s="30"/>
      <c r="D13" s="14" t="s">
        <v>13</v>
      </c>
      <c r="E13" s="89"/>
      <c r="F13" s="56">
        <f>Classifieds!F5</f>
        <v>587</v>
      </c>
      <c r="G13" s="56">
        <f>Classifieds!G5</f>
        <v>628</v>
      </c>
      <c r="H13" s="83">
        <f>Classifieds!H5</f>
        <v>1301</v>
      </c>
      <c r="I13" s="86"/>
      <c r="J13" s="56">
        <f>Classifieds!J5</f>
        <v>1281</v>
      </c>
      <c r="K13" s="56">
        <f>Classifieds!K5</f>
        <v>1599</v>
      </c>
      <c r="L13" s="83">
        <f>Classifieds!L5</f>
        <v>2975</v>
      </c>
    </row>
    <row r="14" spans="2:14" s="16" customFormat="1" x14ac:dyDescent="0.3">
      <c r="B14" s="30"/>
      <c r="D14" s="64" t="s">
        <v>9</v>
      </c>
      <c r="E14" s="89"/>
      <c r="F14" s="61">
        <f>Classifieds!F6</f>
        <v>0.48199999999999998</v>
      </c>
      <c r="G14" s="61">
        <f>Classifieds!G6</f>
        <v>6.9846678023850028E-2</v>
      </c>
      <c r="H14" s="84">
        <f>Classifieds!H6</f>
        <v>1.0716560509554141</v>
      </c>
      <c r="I14" s="86"/>
      <c r="J14" s="61">
        <f>Classifieds!J6</f>
        <v>0.495</v>
      </c>
      <c r="K14" s="61">
        <f>Classifieds!K6</f>
        <v>0.24824355971896961</v>
      </c>
      <c r="L14" s="84">
        <f>Classifieds!L6</f>
        <v>0.86053783614759216</v>
      </c>
    </row>
    <row r="15" spans="2:14" s="16" customFormat="1" x14ac:dyDescent="0.3">
      <c r="B15" s="30"/>
      <c r="D15" s="64" t="s">
        <v>10</v>
      </c>
      <c r="E15" s="89"/>
      <c r="F15" s="61">
        <f>Classifieds!F7</f>
        <v>0.38</v>
      </c>
      <c r="G15" s="61">
        <f>Classifieds!G7</f>
        <v>-0.03</v>
      </c>
      <c r="H15" s="84">
        <f>Classifieds!H7</f>
        <v>1.01</v>
      </c>
      <c r="I15" s="86"/>
      <c r="J15" s="61">
        <f>Classifieds!J7</f>
        <v>0.37</v>
      </c>
      <c r="K15" s="61">
        <f>Classifieds!K7</f>
        <v>0.18</v>
      </c>
      <c r="L15" s="84">
        <f>Classifieds!L7</f>
        <v>0.93</v>
      </c>
    </row>
    <row r="16" spans="2:14" s="16" customFormat="1" x14ac:dyDescent="0.3">
      <c r="B16" s="30"/>
      <c r="D16" s="14" t="s">
        <v>61</v>
      </c>
      <c r="E16" s="89"/>
      <c r="F16" s="56">
        <v>59</v>
      </c>
      <c r="G16" s="56">
        <v>56</v>
      </c>
      <c r="H16" s="83">
        <v>141</v>
      </c>
      <c r="I16" s="86"/>
      <c r="J16" s="56">
        <v>82</v>
      </c>
      <c r="K16" s="56">
        <v>67</v>
      </c>
      <c r="L16" s="83">
        <v>95</v>
      </c>
    </row>
    <row r="17" spans="2:13" s="16" customFormat="1" x14ac:dyDescent="0.3">
      <c r="B17" s="30"/>
      <c r="D17" s="64" t="s">
        <v>24</v>
      </c>
      <c r="E17" s="89"/>
      <c r="F17" s="61">
        <f>F16/F13</f>
        <v>0.10051107325383304</v>
      </c>
      <c r="G17" s="61">
        <f>G16/G13</f>
        <v>8.9171974522292988E-2</v>
      </c>
      <c r="H17" s="84">
        <f>H16/H13</f>
        <v>0.1083781706379708</v>
      </c>
      <c r="I17" s="86"/>
      <c r="J17" s="61">
        <f>J16/J13</f>
        <v>6.401249024199844E-2</v>
      </c>
      <c r="K17" s="61">
        <f>K16/K13</f>
        <v>4.1901188242651655E-2</v>
      </c>
      <c r="L17" s="84">
        <f>L16/L13</f>
        <v>3.1932773109243695E-2</v>
      </c>
    </row>
    <row r="18" spans="2:13" s="16" customFormat="1" x14ac:dyDescent="0.3">
      <c r="B18" s="30"/>
      <c r="D18" s="14" t="s">
        <v>17</v>
      </c>
      <c r="E18" s="89"/>
      <c r="F18" s="56">
        <f>Classifieds!F8</f>
        <v>37</v>
      </c>
      <c r="G18" s="56">
        <f>Classifieds!G8</f>
        <v>29</v>
      </c>
      <c r="H18" s="83">
        <f>Classifieds!H8</f>
        <v>108</v>
      </c>
      <c r="I18" s="86"/>
      <c r="J18" s="56">
        <f>Classifieds!J8</f>
        <v>34</v>
      </c>
      <c r="K18" s="56">
        <f>Classifieds!K8</f>
        <v>9</v>
      </c>
      <c r="L18" s="83">
        <f>Classifieds!L8</f>
        <v>25</v>
      </c>
      <c r="M18" s="124"/>
    </row>
    <row r="19" spans="2:13" s="16" customFormat="1" x14ac:dyDescent="0.3">
      <c r="B19" s="30"/>
      <c r="D19" s="64" t="s">
        <v>14</v>
      </c>
      <c r="E19" s="89"/>
      <c r="F19" s="61">
        <f>Classifieds!F9</f>
        <v>6.3032367972742753E-2</v>
      </c>
      <c r="G19" s="61">
        <f>Classifieds!G9</f>
        <v>4.6178343949044583E-2</v>
      </c>
      <c r="H19" s="84">
        <f>Classifieds!H9</f>
        <v>8.3013066871637203E-2</v>
      </c>
      <c r="I19" s="86"/>
      <c r="J19" s="61">
        <f>Classifieds!J9</f>
        <v>2.6541764246682281E-2</v>
      </c>
      <c r="K19" s="61">
        <f>Classifieds!K9</f>
        <v>5.6285178236397749E-3</v>
      </c>
      <c r="L19" s="84">
        <f>Classifieds!L9</f>
        <v>8.4033613445378148E-3</v>
      </c>
    </row>
    <row r="20" spans="2:13" x14ac:dyDescent="0.3">
      <c r="B20" s="27"/>
      <c r="C20" s="9"/>
      <c r="D20" s="8" t="s">
        <v>26</v>
      </c>
      <c r="E20" s="90"/>
      <c r="F20" s="7"/>
      <c r="G20" s="7"/>
      <c r="H20" s="29"/>
      <c r="I20" s="88"/>
      <c r="J20" s="7"/>
      <c r="K20" s="7"/>
      <c r="L20" s="29"/>
    </row>
    <row r="21" spans="2:13" s="16" customFormat="1" x14ac:dyDescent="0.3">
      <c r="B21" s="30"/>
      <c r="D21" s="14" t="s">
        <v>13</v>
      </c>
      <c r="E21" s="81"/>
      <c r="F21" s="56">
        <f>'Food Delivery'!F10</f>
        <v>306</v>
      </c>
      <c r="G21" s="56">
        <f>'Food Delivery'!G10</f>
        <v>610</v>
      </c>
      <c r="H21" s="83">
        <f>'Food Delivery'!H10</f>
        <v>1261</v>
      </c>
      <c r="I21" s="85"/>
      <c r="J21" s="56">
        <f>'Food Delivery'!J10</f>
        <v>751</v>
      </c>
      <c r="K21" s="56">
        <f>'Food Delivery'!K10</f>
        <v>1486</v>
      </c>
      <c r="L21" s="83">
        <f>'Food Delivery'!L10</f>
        <v>2992</v>
      </c>
    </row>
    <row r="22" spans="2:13" s="16" customFormat="1" x14ac:dyDescent="0.3">
      <c r="B22" s="30"/>
      <c r="D22" s="64" t="s">
        <v>9</v>
      </c>
      <c r="E22" s="82"/>
      <c r="F22" s="61">
        <f>'Food Delivery'!F11</f>
        <v>0.69099999999999995</v>
      </c>
      <c r="G22" s="61">
        <f>'Food Delivery'!G11</f>
        <v>0.99346405228758172</v>
      </c>
      <c r="H22" s="84">
        <f>'Food Delivery'!H11</f>
        <v>1.0672131147540984</v>
      </c>
      <c r="I22" s="86"/>
      <c r="J22" s="61">
        <f>'Food Delivery'!J11</f>
        <v>0.99</v>
      </c>
      <c r="K22" s="61">
        <f>'Food Delivery'!K11</f>
        <v>0.97869507323568583</v>
      </c>
      <c r="L22" s="84">
        <f>'Food Delivery'!L11</f>
        <v>1.0134589502018843</v>
      </c>
    </row>
    <row r="23" spans="2:13" s="16" customFormat="1" x14ac:dyDescent="0.3">
      <c r="B23" s="30"/>
      <c r="D23" s="64" t="s">
        <v>10</v>
      </c>
      <c r="E23" s="82"/>
      <c r="F23" s="61">
        <f>'Food Delivery'!F12</f>
        <v>0.69</v>
      </c>
      <c r="G23" s="61">
        <f>'Food Delivery'!G12</f>
        <v>1.41</v>
      </c>
      <c r="H23" s="84">
        <f>'Food Delivery'!H12</f>
        <v>0.86</v>
      </c>
      <c r="I23" s="86"/>
      <c r="J23" s="61">
        <f>'Food Delivery'!J12</f>
        <v>1.05</v>
      </c>
      <c r="K23" s="61">
        <f>'Food Delivery'!K12</f>
        <v>1.27</v>
      </c>
      <c r="L23" s="84">
        <f>'Food Delivery'!L12</f>
        <v>0.77</v>
      </c>
    </row>
    <row r="24" spans="2:13" s="16" customFormat="1" x14ac:dyDescent="0.3">
      <c r="B24" s="30"/>
      <c r="D24" s="14" t="s">
        <v>61</v>
      </c>
      <c r="E24" s="81"/>
      <c r="F24" s="56">
        <v>-273</v>
      </c>
      <c r="G24" s="56">
        <v>-168</v>
      </c>
      <c r="H24" s="83">
        <v>-281</v>
      </c>
      <c r="I24" s="85"/>
      <c r="J24" s="56">
        <v>-596</v>
      </c>
      <c r="K24" s="56">
        <v>-313</v>
      </c>
      <c r="L24" s="83">
        <v>-651</v>
      </c>
    </row>
    <row r="25" spans="2:13" s="16" customFormat="1" x14ac:dyDescent="0.3">
      <c r="B25" s="30"/>
      <c r="D25" s="64" t="s">
        <v>24</v>
      </c>
      <c r="E25" s="82"/>
      <c r="F25" s="61">
        <f>F24/F21</f>
        <v>-0.89215686274509809</v>
      </c>
      <c r="G25" s="61">
        <f>G24/G21</f>
        <v>-0.27540983606557379</v>
      </c>
      <c r="H25" s="84">
        <f>H24/H21</f>
        <v>-0.22283901665344966</v>
      </c>
      <c r="I25" s="86"/>
      <c r="J25" s="61">
        <f>J24/J21</f>
        <v>-0.79360852197070575</v>
      </c>
      <c r="K25" s="61">
        <f>K24/K21</f>
        <v>-0.21063257065948857</v>
      </c>
      <c r="L25" s="84">
        <f>L24/L21</f>
        <v>-0.21758021390374332</v>
      </c>
    </row>
    <row r="26" spans="2:13" s="16" customFormat="1" x14ac:dyDescent="0.3">
      <c r="B26" s="30"/>
      <c r="D26" s="14" t="s">
        <v>17</v>
      </c>
      <c r="E26" s="81"/>
      <c r="F26" s="56">
        <f>'Food Delivery'!F13</f>
        <v>-283</v>
      </c>
      <c r="G26" s="56">
        <f>'Food Delivery'!G13</f>
        <v>-189</v>
      </c>
      <c r="H26" s="83">
        <f>'Food Delivery'!H13</f>
        <v>-312</v>
      </c>
      <c r="I26" s="85"/>
      <c r="J26" s="56">
        <f>'Food Delivery'!J13</f>
        <v>-624</v>
      </c>
      <c r="K26" s="56">
        <f>'Food Delivery'!K13</f>
        <v>-355</v>
      </c>
      <c r="L26" s="83">
        <f>'Food Delivery'!L13</f>
        <v>-724</v>
      </c>
    </row>
    <row r="27" spans="2:13" s="16" customFormat="1" x14ac:dyDescent="0.3">
      <c r="B27" s="30"/>
      <c r="D27" s="64" t="s">
        <v>14</v>
      </c>
      <c r="E27" s="82"/>
      <c r="F27" s="61">
        <f>F26/F21</f>
        <v>-0.92483660130718959</v>
      </c>
      <c r="G27" s="61">
        <f>G26/G21</f>
        <v>-0.30983606557377047</v>
      </c>
      <c r="H27" s="84">
        <f>H26/H21</f>
        <v>-0.24742268041237114</v>
      </c>
      <c r="I27" s="86"/>
      <c r="J27" s="61">
        <f>J26/J21</f>
        <v>-0.83089214380825571</v>
      </c>
      <c r="K27" s="61">
        <f>K26/K21</f>
        <v>-0.2388963660834455</v>
      </c>
      <c r="L27" s="84">
        <f>L26/L21</f>
        <v>-0.24197860962566844</v>
      </c>
    </row>
    <row r="28" spans="2:13" x14ac:dyDescent="0.3">
      <c r="B28" s="27"/>
      <c r="C28" s="9"/>
      <c r="D28" s="8" t="s">
        <v>27</v>
      </c>
      <c r="E28" s="90"/>
      <c r="F28" s="7"/>
      <c r="G28" s="7"/>
      <c r="H28" s="29"/>
      <c r="I28" s="88"/>
      <c r="J28" s="7"/>
      <c r="K28" s="7"/>
      <c r="L28" s="29"/>
    </row>
    <row r="29" spans="2:13" s="16" customFormat="1" x14ac:dyDescent="0.3">
      <c r="B29" s="30"/>
      <c r="D29" s="14" t="s">
        <v>13</v>
      </c>
      <c r="E29" s="89"/>
      <c r="F29" s="56">
        <f>'Payments &amp; Fintech'!F11</f>
        <v>199</v>
      </c>
      <c r="G29" s="56">
        <f>'Payments &amp; Fintech'!G11</f>
        <v>252</v>
      </c>
      <c r="H29" s="83">
        <f>'Payments &amp; Fintech'!H11</f>
        <v>359</v>
      </c>
      <c r="I29" s="88"/>
      <c r="J29" s="56">
        <f>'Payments &amp; Fintech'!J11</f>
        <v>428</v>
      </c>
      <c r="K29" s="56">
        <f>'Payments &amp; Fintech'!K11</f>
        <v>577</v>
      </c>
      <c r="L29" s="83">
        <f>'Payments &amp; Fintech'!L11</f>
        <v>796</v>
      </c>
    </row>
    <row r="30" spans="2:13" s="16" customFormat="1" x14ac:dyDescent="0.3">
      <c r="B30" s="30"/>
      <c r="D30" s="64" t="s">
        <v>9</v>
      </c>
      <c r="E30" s="89"/>
      <c r="F30" s="61">
        <f>'Payments &amp; Fintech'!F12</f>
        <v>0.16</v>
      </c>
      <c r="G30" s="61">
        <f>'Payments &amp; Fintech'!G12</f>
        <v>0.26633165829145722</v>
      </c>
      <c r="H30" s="84">
        <f>'Payments &amp; Fintech'!H12</f>
        <v>0.42460317460317465</v>
      </c>
      <c r="I30" s="88"/>
      <c r="J30" s="61">
        <f>'Payments &amp; Fintech'!J12</f>
        <v>0.19</v>
      </c>
      <c r="K30" s="61">
        <f>'Payments &amp; Fintech'!K12</f>
        <v>0.34813084112149539</v>
      </c>
      <c r="L30" s="84">
        <f>'Payments &amp; Fintech'!L12</f>
        <v>0.37954939341421134</v>
      </c>
      <c r="M30" s="124"/>
    </row>
    <row r="31" spans="2:13" s="16" customFormat="1" x14ac:dyDescent="0.3">
      <c r="B31" s="30"/>
      <c r="D31" s="64" t="s">
        <v>10</v>
      </c>
      <c r="E31" s="89"/>
      <c r="F31" s="61">
        <f>'Payments &amp; Fintech'!F13</f>
        <v>0.2</v>
      </c>
      <c r="G31" s="61">
        <f>'Payments &amp; Fintech'!G13</f>
        <v>0.28999999999999998</v>
      </c>
      <c r="H31" s="84">
        <f>'Payments &amp; Fintech'!H13</f>
        <v>0.44</v>
      </c>
      <c r="I31" s="88"/>
      <c r="J31" s="61">
        <f>'Payments &amp; Fintech'!J13</f>
        <v>0.21</v>
      </c>
      <c r="K31" s="61">
        <f>'Payments &amp; Fintech'!K13</f>
        <v>0.36</v>
      </c>
      <c r="L31" s="84">
        <f>'Payments &amp; Fintech'!L13</f>
        <v>0.45</v>
      </c>
    </row>
    <row r="32" spans="2:13" s="16" customFormat="1" x14ac:dyDescent="0.3">
      <c r="B32" s="30"/>
      <c r="D32" s="14" t="s">
        <v>61</v>
      </c>
      <c r="E32" s="89"/>
      <c r="F32" s="56">
        <v>-35</v>
      </c>
      <c r="G32" s="56">
        <v>-27</v>
      </c>
      <c r="H32" s="83">
        <v>-27</v>
      </c>
      <c r="I32" s="88"/>
      <c r="J32" s="56">
        <v>-60</v>
      </c>
      <c r="K32" s="56">
        <v>-59</v>
      </c>
      <c r="L32" s="83">
        <v>-52</v>
      </c>
    </row>
    <row r="33" spans="2:13" s="16" customFormat="1" x14ac:dyDescent="0.3">
      <c r="B33" s="30"/>
      <c r="D33" s="64" t="s">
        <v>24</v>
      </c>
      <c r="E33" s="89"/>
      <c r="F33" s="61">
        <f>F32/F29</f>
        <v>-0.17587939698492464</v>
      </c>
      <c r="G33" s="61">
        <f>G32/G29</f>
        <v>-0.10714285714285714</v>
      </c>
      <c r="H33" s="84">
        <f>H32/H29</f>
        <v>-7.5208913649025072E-2</v>
      </c>
      <c r="I33" s="88"/>
      <c r="J33" s="61">
        <f>J32/J29</f>
        <v>-0.14018691588785046</v>
      </c>
      <c r="K33" s="61">
        <f>K32/K29</f>
        <v>-0.10225303292894281</v>
      </c>
      <c r="L33" s="84">
        <f>L32/L29</f>
        <v>-6.5326633165829151E-2</v>
      </c>
    </row>
    <row r="34" spans="2:13" s="16" customFormat="1" x14ac:dyDescent="0.3">
      <c r="B34" s="30"/>
      <c r="D34" s="14" t="s">
        <v>17</v>
      </c>
      <c r="E34" s="89"/>
      <c r="F34" s="56">
        <f>'Payments &amp; Fintech'!F14</f>
        <v>-38</v>
      </c>
      <c r="G34" s="56">
        <f>'Payments &amp; Fintech'!G14</f>
        <v>-31</v>
      </c>
      <c r="H34" s="83">
        <f>'Payments &amp; Fintech'!H14</f>
        <v>-31</v>
      </c>
      <c r="I34" s="88"/>
      <c r="J34" s="56">
        <f>'Payments &amp; Fintech'!J14</f>
        <v>-67</v>
      </c>
      <c r="K34" s="56">
        <f>'Payments &amp; Fintech'!K14</f>
        <v>-68</v>
      </c>
      <c r="L34" s="83">
        <f>'Payments &amp; Fintech'!L14</f>
        <v>-60</v>
      </c>
    </row>
    <row r="35" spans="2:13" s="16" customFormat="1" x14ac:dyDescent="0.3">
      <c r="B35" s="30"/>
      <c r="D35" s="64" t="s">
        <v>14</v>
      </c>
      <c r="E35" s="89"/>
      <c r="F35" s="61">
        <f>F34/F29</f>
        <v>-0.19095477386934673</v>
      </c>
      <c r="G35" s="61">
        <f>G34/G29</f>
        <v>-0.12301587301587301</v>
      </c>
      <c r="H35" s="84">
        <f>H34/H29</f>
        <v>-8.6350974930362118E-2</v>
      </c>
      <c r="I35" s="88"/>
      <c r="J35" s="61">
        <f>J34/J29</f>
        <v>-0.15654205607476634</v>
      </c>
      <c r="K35" s="61">
        <f>K34/K29</f>
        <v>-0.11785095320623917</v>
      </c>
      <c r="L35" s="84">
        <f>L34/L29</f>
        <v>-7.5376884422110546E-2</v>
      </c>
    </row>
    <row r="36" spans="2:13" x14ac:dyDescent="0.3">
      <c r="B36" s="27"/>
      <c r="C36" s="9"/>
      <c r="D36" s="8" t="s">
        <v>54</v>
      </c>
      <c r="E36" s="90"/>
      <c r="F36" s="7"/>
      <c r="G36" s="7"/>
      <c r="H36" s="29"/>
      <c r="I36" s="88"/>
      <c r="J36" s="7"/>
      <c r="K36" s="7"/>
      <c r="L36" s="29"/>
      <c r="M36" s="16"/>
    </row>
    <row r="37" spans="2:13" s="16" customFormat="1" x14ac:dyDescent="0.3">
      <c r="B37" s="30"/>
      <c r="D37" s="14" t="s">
        <v>13</v>
      </c>
      <c r="E37" s="81"/>
      <c r="F37" s="72" t="str">
        <f>Edtech!F5</f>
        <v>-</v>
      </c>
      <c r="G37" s="72">
        <f>Edtech!G5</f>
        <v>51</v>
      </c>
      <c r="H37" s="83">
        <f>Edtech!H5</f>
        <v>120</v>
      </c>
      <c r="I37" s="88"/>
      <c r="J37" s="72" t="str">
        <f>Edtech!J5</f>
        <v>-</v>
      </c>
      <c r="K37" s="72">
        <f>Edtech!K5</f>
        <v>115</v>
      </c>
      <c r="L37" s="83">
        <f>Edtech!L5</f>
        <v>425</v>
      </c>
    </row>
    <row r="38" spans="2:13" s="16" customFormat="1" x14ac:dyDescent="0.3">
      <c r="B38" s="30"/>
      <c r="D38" s="64" t="s">
        <v>9</v>
      </c>
      <c r="E38" s="82"/>
      <c r="F38" s="66" t="str">
        <f>Edtech!F6</f>
        <v>-</v>
      </c>
      <c r="G38" s="66" t="str">
        <f>Edtech!G6</f>
        <v>-</v>
      </c>
      <c r="H38" s="84">
        <f>Edtech!H6</f>
        <v>1.3529411764705883</v>
      </c>
      <c r="I38" s="88"/>
      <c r="J38" s="66" t="str">
        <f>Edtech!J6</f>
        <v>-</v>
      </c>
      <c r="K38" s="66" t="str">
        <f>Edtech!K6</f>
        <v>-</v>
      </c>
      <c r="L38" s="84">
        <f>Edtech!L6</f>
        <v>2.6956521739130435</v>
      </c>
      <c r="M38" s="9"/>
    </row>
    <row r="39" spans="2:13" s="16" customFormat="1" x14ac:dyDescent="0.3">
      <c r="B39" s="30"/>
      <c r="D39" s="64" t="s">
        <v>10</v>
      </c>
      <c r="E39" s="82"/>
      <c r="F39" s="66" t="str">
        <f>Edtech!F7</f>
        <v>-</v>
      </c>
      <c r="G39" s="66" t="str">
        <f>Edtech!G7</f>
        <v>-</v>
      </c>
      <c r="H39" s="84">
        <f>Edtech!H7</f>
        <v>0.51</v>
      </c>
      <c r="I39" s="88"/>
      <c r="J39" s="66" t="str">
        <f>Edtech!J7</f>
        <v>-</v>
      </c>
      <c r="K39" s="66" t="str">
        <f>Edtech!K7</f>
        <v>-</v>
      </c>
      <c r="L39" s="84">
        <f>Edtech!L7</f>
        <v>0.55038759689922478</v>
      </c>
    </row>
    <row r="40" spans="2:13" s="16" customFormat="1" x14ac:dyDescent="0.3">
      <c r="B40" s="30"/>
      <c r="D40" s="14" t="s">
        <v>61</v>
      </c>
      <c r="E40" s="81"/>
      <c r="F40" s="72" t="s">
        <v>16</v>
      </c>
      <c r="G40" s="56">
        <v>-11</v>
      </c>
      <c r="H40" s="83">
        <v>-42</v>
      </c>
      <c r="I40" s="88"/>
      <c r="J40" s="72" t="s">
        <v>16</v>
      </c>
      <c r="K40" s="72">
        <v>-11</v>
      </c>
      <c r="L40" s="83">
        <v>-100</v>
      </c>
    </row>
    <row r="41" spans="2:13" s="16" customFormat="1" x14ac:dyDescent="0.3">
      <c r="B41" s="30"/>
      <c r="D41" s="64" t="s">
        <v>24</v>
      </c>
      <c r="E41" s="82"/>
      <c r="F41" s="66" t="s">
        <v>16</v>
      </c>
      <c r="G41" s="61">
        <f>G40/G37</f>
        <v>-0.21568627450980393</v>
      </c>
      <c r="H41" s="84">
        <f>H40/H37</f>
        <v>-0.35</v>
      </c>
      <c r="I41" s="88"/>
      <c r="J41" s="66" t="s">
        <v>16</v>
      </c>
      <c r="K41" s="66">
        <f>K40/K37</f>
        <v>-9.5652173913043481E-2</v>
      </c>
      <c r="L41" s="84">
        <f>L40/L37</f>
        <v>-0.23529411764705882</v>
      </c>
    </row>
    <row r="42" spans="2:13" s="16" customFormat="1" x14ac:dyDescent="0.3">
      <c r="B42" s="30"/>
      <c r="D42" s="14" t="s">
        <v>17</v>
      </c>
      <c r="E42" s="81"/>
      <c r="F42" s="72" t="str">
        <f>Edtech!F8</f>
        <v>-</v>
      </c>
      <c r="G42" s="72">
        <f>Edtech!G8</f>
        <v>-13</v>
      </c>
      <c r="H42" s="83">
        <f>Edtech!H8</f>
        <v>-48</v>
      </c>
      <c r="I42" s="88"/>
      <c r="J42" s="72" t="str">
        <f>Edtech!J8</f>
        <v>-</v>
      </c>
      <c r="K42" s="72">
        <f>Edtech!K8</f>
        <v>-14</v>
      </c>
      <c r="L42" s="83">
        <f>Edtech!L8</f>
        <v>-117</v>
      </c>
    </row>
    <row r="43" spans="2:13" s="16" customFormat="1" x14ac:dyDescent="0.3">
      <c r="B43" s="30"/>
      <c r="D43" s="64" t="s">
        <v>14</v>
      </c>
      <c r="E43" s="82"/>
      <c r="F43" s="66" t="str">
        <f>Edtech!F9</f>
        <v>-</v>
      </c>
      <c r="G43" s="66">
        <f>Edtech!G9</f>
        <v>-0.25490196078431371</v>
      </c>
      <c r="H43" s="84">
        <f>Edtech!H9</f>
        <v>-0.4</v>
      </c>
      <c r="I43" s="88"/>
      <c r="J43" s="66" t="str">
        <f>Edtech!J9</f>
        <v>-</v>
      </c>
      <c r="K43" s="66">
        <f>Edtech!K9</f>
        <v>-0.12173913043478261</v>
      </c>
      <c r="L43" s="84">
        <f>Edtech!L9</f>
        <v>-0.2752941176470588</v>
      </c>
    </row>
    <row r="44" spans="2:13" x14ac:dyDescent="0.3">
      <c r="B44" s="27"/>
      <c r="C44" s="9"/>
      <c r="D44" s="8" t="s">
        <v>38</v>
      </c>
      <c r="E44" s="90"/>
      <c r="F44" s="7"/>
      <c r="G44" s="7"/>
      <c r="H44" s="29"/>
      <c r="I44" s="88"/>
      <c r="J44" s="7"/>
      <c r="K44" s="7"/>
      <c r="L44" s="29"/>
      <c r="M44" s="16"/>
    </row>
    <row r="45" spans="2:13" s="16" customFormat="1" x14ac:dyDescent="0.3">
      <c r="B45" s="30"/>
      <c r="D45" s="14" t="s">
        <v>13</v>
      </c>
      <c r="E45" s="81"/>
      <c r="F45" s="56">
        <f>Etail!F10</f>
        <v>525</v>
      </c>
      <c r="G45" s="56">
        <f>Etail!G10</f>
        <v>965</v>
      </c>
      <c r="H45" s="83">
        <f>Etail!H10</f>
        <v>1028</v>
      </c>
      <c r="I45" s="88"/>
      <c r="J45" s="56">
        <f>Etail!J10</f>
        <v>1363</v>
      </c>
      <c r="K45" s="56">
        <f>Etail!K10</f>
        <v>2250</v>
      </c>
      <c r="L45" s="83">
        <f>Etail!L10</f>
        <v>2259</v>
      </c>
    </row>
    <row r="46" spans="2:13" s="16" customFormat="1" x14ac:dyDescent="0.3">
      <c r="B46" s="30"/>
      <c r="D46" s="64" t="s">
        <v>9</v>
      </c>
      <c r="E46" s="82"/>
      <c r="F46" s="61">
        <f>Etail!F11</f>
        <v>-0.38</v>
      </c>
      <c r="G46" s="61">
        <f>Etail!G11</f>
        <v>0.838095238095238</v>
      </c>
      <c r="H46" s="84">
        <f>Etail!H11</f>
        <v>6.528497409326417E-2</v>
      </c>
      <c r="I46" s="88"/>
      <c r="J46" s="61">
        <f>Etail!J11</f>
        <v>-0.11</v>
      </c>
      <c r="K46" s="61">
        <f>Etail!K11</f>
        <v>0.65077035950110051</v>
      </c>
      <c r="L46" s="84">
        <f>Etail!L11</f>
        <v>4.0000000000000036E-3</v>
      </c>
      <c r="M46" s="9"/>
    </row>
    <row r="47" spans="2:13" s="16" customFormat="1" x14ac:dyDescent="0.3">
      <c r="B47" s="30"/>
      <c r="D47" s="64" t="s">
        <v>10</v>
      </c>
      <c r="E47" s="82"/>
      <c r="F47" s="61">
        <f>Etail!F12</f>
        <v>0.13</v>
      </c>
      <c r="G47" s="61">
        <f>Etail!G12</f>
        <v>0.7</v>
      </c>
      <c r="H47" s="84">
        <f>Etail!H12</f>
        <v>0.04</v>
      </c>
      <c r="I47" s="88"/>
      <c r="J47" s="61">
        <f>Etail!J12</f>
        <v>0.16</v>
      </c>
      <c r="K47" s="61">
        <f>Etail!K12</f>
        <v>0.54</v>
      </c>
      <c r="L47" s="84">
        <f>Etail!L12</f>
        <v>0.03</v>
      </c>
    </row>
    <row r="48" spans="2:13" s="16" customFormat="1" x14ac:dyDescent="0.3">
      <c r="B48" s="30"/>
      <c r="D48" s="14" t="s">
        <v>61</v>
      </c>
      <c r="E48" s="81"/>
      <c r="F48" s="56">
        <v>-1</v>
      </c>
      <c r="G48" s="56">
        <v>40</v>
      </c>
      <c r="H48" s="83">
        <v>10</v>
      </c>
      <c r="I48" s="88"/>
      <c r="J48" s="56">
        <v>8</v>
      </c>
      <c r="K48" s="56">
        <v>102</v>
      </c>
      <c r="L48" s="83">
        <v>12</v>
      </c>
    </row>
    <row r="49" spans="2:13" s="16" customFormat="1" x14ac:dyDescent="0.3">
      <c r="B49" s="30"/>
      <c r="D49" s="64" t="s">
        <v>24</v>
      </c>
      <c r="E49" s="82"/>
      <c r="F49" s="61">
        <f>F48/F45</f>
        <v>-1.9047619047619048E-3</v>
      </c>
      <c r="G49" s="61">
        <f>G48/G45</f>
        <v>4.145077720207254E-2</v>
      </c>
      <c r="H49" s="84">
        <f>H48/H45</f>
        <v>9.727626459143969E-3</v>
      </c>
      <c r="I49" s="88"/>
      <c r="J49" s="61">
        <f>J48/J45</f>
        <v>5.8694057226705799E-3</v>
      </c>
      <c r="K49" s="61">
        <f>K48/K45</f>
        <v>4.5333333333333337E-2</v>
      </c>
      <c r="L49" s="84">
        <f>L48/L45</f>
        <v>5.3120849933598934E-3</v>
      </c>
    </row>
    <row r="50" spans="2:13" s="16" customFormat="1" x14ac:dyDescent="0.3">
      <c r="B50" s="30"/>
      <c r="D50" s="14" t="s">
        <v>17</v>
      </c>
      <c r="E50" s="81"/>
      <c r="F50" s="56">
        <f>Etail!F13</f>
        <v>-15</v>
      </c>
      <c r="G50" s="56">
        <f>Etail!G13</f>
        <v>24</v>
      </c>
      <c r="H50" s="83">
        <f>Etail!H13</f>
        <v>-11</v>
      </c>
      <c r="I50" s="88"/>
      <c r="J50" s="56">
        <f>Etail!J13</f>
        <v>-20</v>
      </c>
      <c r="K50" s="56">
        <f>Etail!K13</f>
        <v>68</v>
      </c>
      <c r="L50" s="83">
        <f>Etail!L13</f>
        <v>-35</v>
      </c>
    </row>
    <row r="51" spans="2:13" s="16" customFormat="1" x14ac:dyDescent="0.3">
      <c r="B51" s="30"/>
      <c r="D51" s="64" t="s">
        <v>14</v>
      </c>
      <c r="E51" s="82"/>
      <c r="F51" s="61">
        <f>F50/F45</f>
        <v>-2.8571428571428571E-2</v>
      </c>
      <c r="G51" s="61">
        <f>G50/G45</f>
        <v>2.4870466321243522E-2</v>
      </c>
      <c r="H51" s="84">
        <f>H50/H45</f>
        <v>-1.0700389105058366E-2</v>
      </c>
      <c r="I51" s="88"/>
      <c r="J51" s="61">
        <f>J50/J45</f>
        <v>-1.4673514306676448E-2</v>
      </c>
      <c r="K51" s="61">
        <f>K50/K45</f>
        <v>3.0222222222222223E-2</v>
      </c>
      <c r="L51" s="84">
        <f>L50/L45</f>
        <v>-1.5493581230633024E-2</v>
      </c>
    </row>
    <row r="52" spans="2:13" x14ac:dyDescent="0.3">
      <c r="B52" s="27"/>
      <c r="C52" s="9"/>
      <c r="D52" s="8" t="s">
        <v>28</v>
      </c>
      <c r="E52" s="90"/>
      <c r="F52" s="7"/>
      <c r="G52" s="7"/>
      <c r="H52" s="29"/>
      <c r="I52" s="88"/>
      <c r="J52" s="7"/>
      <c r="K52" s="7"/>
      <c r="L52" s="29"/>
      <c r="M52" s="16"/>
    </row>
    <row r="53" spans="2:13" s="16" customFormat="1" x14ac:dyDescent="0.3">
      <c r="B53" s="30"/>
      <c r="D53" s="14" t="s">
        <v>13</v>
      </c>
      <c r="E53" s="89"/>
      <c r="F53" s="56">
        <v>146</v>
      </c>
      <c r="G53" s="72" t="s">
        <v>16</v>
      </c>
      <c r="H53" s="104" t="s">
        <v>16</v>
      </c>
      <c r="I53" s="88"/>
      <c r="J53" s="56">
        <v>146</v>
      </c>
      <c r="K53" s="72" t="s">
        <v>16</v>
      </c>
      <c r="L53" s="104" t="s">
        <v>16</v>
      </c>
    </row>
    <row r="54" spans="2:13" s="16" customFormat="1" x14ac:dyDescent="0.3">
      <c r="B54" s="30"/>
      <c r="D54" s="64" t="s">
        <v>9</v>
      </c>
      <c r="E54" s="89"/>
      <c r="F54" s="61">
        <v>6.6000000000000003E-2</v>
      </c>
      <c r="G54" s="66" t="s">
        <v>16</v>
      </c>
      <c r="H54" s="105" t="s">
        <v>16</v>
      </c>
      <c r="I54" s="88"/>
      <c r="J54" s="61">
        <v>-0.376</v>
      </c>
      <c r="K54" s="66" t="s">
        <v>16</v>
      </c>
      <c r="L54" s="105" t="s">
        <v>16</v>
      </c>
      <c r="M54" s="9"/>
    </row>
    <row r="55" spans="2:13" s="16" customFormat="1" x14ac:dyDescent="0.3">
      <c r="B55" s="30"/>
      <c r="D55" s="64" t="s">
        <v>10</v>
      </c>
      <c r="E55" s="89"/>
      <c r="F55" s="61">
        <v>0.04</v>
      </c>
      <c r="G55" s="66" t="s">
        <v>16</v>
      </c>
      <c r="H55" s="105" t="s">
        <v>16</v>
      </c>
      <c r="I55" s="88"/>
      <c r="J55" s="61">
        <v>0.08</v>
      </c>
      <c r="K55" s="66" t="s">
        <v>16</v>
      </c>
      <c r="L55" s="105" t="s">
        <v>16</v>
      </c>
    </row>
    <row r="56" spans="2:13" s="16" customFormat="1" x14ac:dyDescent="0.3">
      <c r="B56" s="30"/>
      <c r="D56" s="14" t="s">
        <v>61</v>
      </c>
      <c r="E56" s="89"/>
      <c r="F56" s="56">
        <v>-19</v>
      </c>
      <c r="G56" s="72" t="s">
        <v>16</v>
      </c>
      <c r="H56" s="104" t="s">
        <v>16</v>
      </c>
      <c r="I56" s="88"/>
      <c r="J56" s="56">
        <v>-19</v>
      </c>
      <c r="K56" s="72" t="s">
        <v>16</v>
      </c>
      <c r="L56" s="104" t="s">
        <v>16</v>
      </c>
      <c r="M56" s="9"/>
    </row>
    <row r="57" spans="2:13" s="16" customFormat="1" x14ac:dyDescent="0.3">
      <c r="B57" s="30"/>
      <c r="D57" s="64" t="s">
        <v>24</v>
      </c>
      <c r="E57" s="89"/>
      <c r="F57" s="61">
        <f>F56/F53</f>
        <v>-0.13013698630136986</v>
      </c>
      <c r="G57" s="66" t="s">
        <v>16</v>
      </c>
      <c r="H57" s="105" t="s">
        <v>16</v>
      </c>
      <c r="I57" s="88"/>
      <c r="J57" s="61">
        <f>J56/J53</f>
        <v>-0.13013698630136986</v>
      </c>
      <c r="K57" s="66" t="s">
        <v>16</v>
      </c>
      <c r="L57" s="105" t="s">
        <v>16</v>
      </c>
    </row>
    <row r="58" spans="2:13" s="16" customFormat="1" x14ac:dyDescent="0.3">
      <c r="B58" s="30"/>
      <c r="D58" s="14" t="s">
        <v>17</v>
      </c>
      <c r="E58" s="89"/>
      <c r="F58" s="56">
        <v>-21</v>
      </c>
      <c r="G58" s="72" t="s">
        <v>16</v>
      </c>
      <c r="H58" s="104" t="s">
        <v>16</v>
      </c>
      <c r="I58" s="88"/>
      <c r="J58" s="56">
        <v>-22</v>
      </c>
      <c r="K58" s="72" t="s">
        <v>16</v>
      </c>
      <c r="L58" s="104" t="s">
        <v>16</v>
      </c>
    </row>
    <row r="59" spans="2:13" s="16" customFormat="1" x14ac:dyDescent="0.3">
      <c r="B59" s="30"/>
      <c r="D59" s="64" t="s">
        <v>14</v>
      </c>
      <c r="E59" s="89"/>
      <c r="F59" s="61">
        <f>F58/F53</f>
        <v>-0.14383561643835616</v>
      </c>
      <c r="G59" s="66" t="s">
        <v>16</v>
      </c>
      <c r="H59" s="105" t="s">
        <v>16</v>
      </c>
      <c r="I59" s="88"/>
      <c r="J59" s="61">
        <f>J58/J53</f>
        <v>-0.15068493150684931</v>
      </c>
      <c r="K59" s="66" t="s">
        <v>16</v>
      </c>
      <c r="L59" s="105" t="s">
        <v>16</v>
      </c>
    </row>
    <row r="60" spans="2:13" ht="14.5" x14ac:dyDescent="0.3">
      <c r="B60" s="27"/>
      <c r="C60" s="9"/>
      <c r="D60" s="8" t="s">
        <v>143</v>
      </c>
      <c r="E60" s="90"/>
      <c r="F60" s="7"/>
      <c r="G60" s="7"/>
      <c r="H60" s="29"/>
      <c r="I60" s="88"/>
      <c r="J60" s="7"/>
      <c r="K60" s="7"/>
      <c r="L60" s="29"/>
      <c r="M60" s="16"/>
    </row>
    <row r="61" spans="2:13" s="16" customFormat="1" x14ac:dyDescent="0.3">
      <c r="B61" s="30"/>
      <c r="D61" s="14" t="s">
        <v>13</v>
      </c>
      <c r="E61" s="81"/>
      <c r="F61" s="56">
        <v>145</v>
      </c>
      <c r="G61" s="56">
        <v>102</v>
      </c>
      <c r="H61" s="83">
        <v>101</v>
      </c>
      <c r="I61" s="88"/>
      <c r="J61" s="56">
        <v>297</v>
      </c>
      <c r="K61" s="56">
        <v>203</v>
      </c>
      <c r="L61" s="83">
        <v>378</v>
      </c>
    </row>
    <row r="62" spans="2:13" s="16" customFormat="1" ht="14.5" x14ac:dyDescent="0.3">
      <c r="B62" s="30"/>
      <c r="D62" s="64" t="s">
        <v>50</v>
      </c>
      <c r="E62" s="82"/>
      <c r="F62" s="61">
        <v>0.36799999999999999</v>
      </c>
      <c r="G62" s="61">
        <v>-0.13</v>
      </c>
      <c r="H62" s="84">
        <f>H61/G61-1</f>
        <v>-9.8039215686274161E-3</v>
      </c>
      <c r="I62" s="88"/>
      <c r="J62" s="61">
        <v>0.24299999999999999</v>
      </c>
      <c r="K62" s="61">
        <v>-0.11</v>
      </c>
      <c r="L62" s="84">
        <f>L61/K61-1</f>
        <v>0.86206896551724133</v>
      </c>
    </row>
    <row r="63" spans="2:13" s="16" customFormat="1" x14ac:dyDescent="0.3">
      <c r="B63" s="30"/>
      <c r="D63" s="64" t="s">
        <v>10</v>
      </c>
      <c r="E63" s="82"/>
      <c r="F63" s="61">
        <v>0.25</v>
      </c>
      <c r="G63" s="61">
        <v>0.28999999999999998</v>
      </c>
      <c r="H63" s="84">
        <v>0.82</v>
      </c>
      <c r="I63" s="88"/>
      <c r="J63" s="61">
        <v>0.23</v>
      </c>
      <c r="K63" s="61">
        <v>0.26</v>
      </c>
      <c r="L63" s="84">
        <v>1.41</v>
      </c>
    </row>
    <row r="64" spans="2:13" s="16" customFormat="1" x14ac:dyDescent="0.3">
      <c r="B64" s="30"/>
      <c r="D64" s="14" t="s">
        <v>61</v>
      </c>
      <c r="E64" s="81"/>
      <c r="F64" s="56">
        <v>-30</v>
      </c>
      <c r="G64" s="56">
        <v>-30</v>
      </c>
      <c r="H64" s="83">
        <v>-77</v>
      </c>
      <c r="I64" s="88"/>
      <c r="J64" s="56">
        <v>-75</v>
      </c>
      <c r="K64" s="56">
        <v>-63</v>
      </c>
      <c r="L64" s="83">
        <v>-194</v>
      </c>
      <c r="M64" s="9"/>
    </row>
    <row r="65" spans="2:13" s="16" customFormat="1" x14ac:dyDescent="0.3">
      <c r="B65" s="30"/>
      <c r="D65" s="64" t="s">
        <v>24</v>
      </c>
      <c r="E65" s="82"/>
      <c r="F65" s="61">
        <f>F64/F61</f>
        <v>-0.20689655172413793</v>
      </c>
      <c r="G65" s="61">
        <f>G64/G61</f>
        <v>-0.29411764705882354</v>
      </c>
      <c r="H65" s="84">
        <f>H64/H61</f>
        <v>-0.76237623762376239</v>
      </c>
      <c r="I65" s="88"/>
      <c r="J65" s="61">
        <f>J64/J61</f>
        <v>-0.25252525252525254</v>
      </c>
      <c r="K65" s="61">
        <f>K64/K61</f>
        <v>-0.31034482758620691</v>
      </c>
      <c r="L65" s="84">
        <f>L64/L61</f>
        <v>-0.51322751322751325</v>
      </c>
    </row>
    <row r="66" spans="2:13" s="16" customFormat="1" x14ac:dyDescent="0.3">
      <c r="B66" s="30"/>
      <c r="D66" s="14" t="s">
        <v>17</v>
      </c>
      <c r="E66" s="81"/>
      <c r="F66" s="56">
        <v>-32</v>
      </c>
      <c r="G66" s="56">
        <v>-34</v>
      </c>
      <c r="H66" s="83">
        <v>-78</v>
      </c>
      <c r="I66" s="88"/>
      <c r="J66" s="56">
        <v>-83</v>
      </c>
      <c r="K66" s="56">
        <v>-69</v>
      </c>
      <c r="L66" s="83">
        <v>-200</v>
      </c>
    </row>
    <row r="67" spans="2:13" s="16" customFormat="1" x14ac:dyDescent="0.3">
      <c r="B67" s="30"/>
      <c r="D67" s="64" t="s">
        <v>14</v>
      </c>
      <c r="E67" s="82"/>
      <c r="F67" s="61">
        <f>F66/F61</f>
        <v>-0.22068965517241379</v>
      </c>
      <c r="G67" s="61">
        <f>G66/G61</f>
        <v>-0.33333333333333331</v>
      </c>
      <c r="H67" s="84">
        <f>H66/H61</f>
        <v>-0.7722772277227723</v>
      </c>
      <c r="I67" s="88"/>
      <c r="J67" s="61">
        <f>J66/J61</f>
        <v>-0.27946127946127947</v>
      </c>
      <c r="K67" s="61">
        <f>K66/K61</f>
        <v>-0.33990147783251229</v>
      </c>
      <c r="L67" s="84">
        <f>L66/L61</f>
        <v>-0.52910052910052907</v>
      </c>
    </row>
    <row r="68" spans="2:13" x14ac:dyDescent="0.3">
      <c r="B68" s="27"/>
      <c r="C68" s="9"/>
      <c r="D68" s="8" t="s">
        <v>29</v>
      </c>
      <c r="E68" s="90"/>
      <c r="F68" s="7"/>
      <c r="G68" s="7"/>
      <c r="H68" s="29"/>
      <c r="I68" s="88"/>
      <c r="J68" s="7"/>
      <c r="K68" s="7"/>
      <c r="L68" s="29"/>
      <c r="M68" s="16"/>
    </row>
    <row r="69" spans="2:13" s="16" customFormat="1" x14ac:dyDescent="0.3">
      <c r="B69" s="30"/>
      <c r="D69" s="14" t="s">
        <v>13</v>
      </c>
      <c r="E69" s="89"/>
      <c r="F69" s="56">
        <f>F77+F85</f>
        <v>8017</v>
      </c>
      <c r="G69" s="56">
        <f>G77+G85</f>
        <v>10082</v>
      </c>
      <c r="H69" s="57">
        <f>H77+H85</f>
        <v>12463</v>
      </c>
      <c r="I69" s="88"/>
      <c r="J69" s="56">
        <f>J77+J85</f>
        <v>17189</v>
      </c>
      <c r="K69" s="56">
        <f>K77+K85</f>
        <v>22526</v>
      </c>
      <c r="L69" s="57">
        <f>L77+L85</f>
        <v>25794</v>
      </c>
    </row>
    <row r="70" spans="2:13" s="16" customFormat="1" x14ac:dyDescent="0.3">
      <c r="B70" s="30"/>
      <c r="D70" s="64" t="s">
        <v>9</v>
      </c>
      <c r="E70" s="89"/>
      <c r="F70" s="61">
        <v>0.13900000000000001</v>
      </c>
      <c r="G70" s="61">
        <f>G69/F69-1</f>
        <v>0.25757764749906453</v>
      </c>
      <c r="H70" s="62">
        <f>H69/G69-1</f>
        <v>0.23616345963102559</v>
      </c>
      <c r="I70" s="88"/>
      <c r="J70" s="61">
        <v>0.16600000000000001</v>
      </c>
      <c r="K70" s="61">
        <f>K69/J69-1</f>
        <v>0.31048926639129681</v>
      </c>
      <c r="L70" s="84">
        <f>L69/K69-1</f>
        <v>0.14507680014205815</v>
      </c>
      <c r="M70" s="9"/>
    </row>
    <row r="71" spans="2:13" s="16" customFormat="1" x14ac:dyDescent="0.3">
      <c r="B71" s="30"/>
      <c r="D71" s="64" t="s">
        <v>10</v>
      </c>
      <c r="E71" s="89"/>
      <c r="F71" s="61">
        <v>0.18</v>
      </c>
      <c r="G71" s="61">
        <v>0.28000000000000003</v>
      </c>
      <c r="H71" s="62">
        <v>0.23</v>
      </c>
      <c r="I71" s="88"/>
      <c r="J71" s="61">
        <v>0.21</v>
      </c>
      <c r="K71" s="61">
        <v>0.28000000000000003</v>
      </c>
      <c r="L71" s="84">
        <v>0.16</v>
      </c>
      <c r="M71" s="9"/>
    </row>
    <row r="72" spans="2:13" s="16" customFormat="1" x14ac:dyDescent="0.3">
      <c r="B72" s="30"/>
      <c r="D72" s="14" t="s">
        <v>61</v>
      </c>
      <c r="E72" s="89"/>
      <c r="F72" s="56">
        <f>F80+F88</f>
        <v>2682</v>
      </c>
      <c r="G72" s="56">
        <f>G80+G88</f>
        <v>3464</v>
      </c>
      <c r="H72" s="57">
        <f>H80+H88</f>
        <v>4012</v>
      </c>
      <c r="I72" s="88"/>
      <c r="J72" s="56">
        <f>J80+J88</f>
        <v>5455</v>
      </c>
      <c r="K72" s="56">
        <f>K80+K88</f>
        <v>7229</v>
      </c>
      <c r="L72" s="57">
        <f>L80+L88</f>
        <v>7623</v>
      </c>
      <c r="M72" s="9"/>
    </row>
    <row r="73" spans="2:13" s="16" customFormat="1" x14ac:dyDescent="0.3">
      <c r="B73" s="30"/>
      <c r="D73" s="64" t="s">
        <v>24</v>
      </c>
      <c r="E73" s="89"/>
      <c r="F73" s="61">
        <f>F72/F69</f>
        <v>0.33453910440314333</v>
      </c>
      <c r="G73" s="61">
        <f>G72/G69</f>
        <v>0.34358262249553662</v>
      </c>
      <c r="H73" s="62">
        <f>H72/H69</f>
        <v>0.32191286207173231</v>
      </c>
      <c r="I73" s="88"/>
      <c r="J73" s="61">
        <f>J72/J69</f>
        <v>0.31735412182209555</v>
      </c>
      <c r="K73" s="61">
        <f>K72/K69</f>
        <v>0.32091805025304093</v>
      </c>
      <c r="L73" s="84">
        <f>L72/L69</f>
        <v>0.29553384508025121</v>
      </c>
      <c r="M73" s="9"/>
    </row>
    <row r="74" spans="2:13" s="16" customFormat="1" x14ac:dyDescent="0.3">
      <c r="B74" s="30"/>
      <c r="D74" s="14" t="s">
        <v>17</v>
      </c>
      <c r="E74" s="89"/>
      <c r="F74" s="56">
        <f>F82+F90</f>
        <v>2334</v>
      </c>
      <c r="G74" s="56">
        <f>G82+G90</f>
        <v>2983</v>
      </c>
      <c r="H74" s="57">
        <f>H82+H90</f>
        <v>3385</v>
      </c>
      <c r="I74" s="88"/>
      <c r="J74" s="56">
        <f>J82+J90</f>
        <v>4699</v>
      </c>
      <c r="K74" s="56">
        <f>K82+K90</f>
        <v>6154</v>
      </c>
      <c r="L74" s="57">
        <f>L82+L90</f>
        <v>6319</v>
      </c>
      <c r="M74" s="9"/>
    </row>
    <row r="75" spans="2:13" s="16" customFormat="1" x14ac:dyDescent="0.3">
      <c r="B75" s="30"/>
      <c r="D75" s="64" t="s">
        <v>14</v>
      </c>
      <c r="E75" s="89"/>
      <c r="F75" s="61">
        <f>F74/F69</f>
        <v>0.29113134588998379</v>
      </c>
      <c r="G75" s="61">
        <f>G74/G69</f>
        <v>0.29587383455663557</v>
      </c>
      <c r="H75" s="62">
        <f>H74/H69</f>
        <v>0.27160394768514806</v>
      </c>
      <c r="I75" s="88"/>
      <c r="J75" s="61">
        <f>J74/J69</f>
        <v>0.27337250567223226</v>
      </c>
      <c r="K75" s="61">
        <f>K74/K69</f>
        <v>0.27319541862736396</v>
      </c>
      <c r="L75" s="84">
        <f>L74/L69</f>
        <v>0.24497945258587267</v>
      </c>
      <c r="M75" s="9"/>
    </row>
    <row r="76" spans="2:13" x14ac:dyDescent="0.3">
      <c r="B76" s="27"/>
      <c r="C76" s="106" t="s">
        <v>33</v>
      </c>
      <c r="D76" s="8" t="s">
        <v>30</v>
      </c>
      <c r="E76" s="90"/>
      <c r="F76" s="7"/>
      <c r="G76" s="7"/>
      <c r="H76" s="29"/>
      <c r="I76" s="88"/>
      <c r="J76" s="7"/>
      <c r="K76" s="7"/>
      <c r="L76" s="29"/>
    </row>
    <row r="77" spans="2:13" s="16" customFormat="1" x14ac:dyDescent="0.3">
      <c r="B77" s="30"/>
      <c r="D77" s="14" t="s">
        <v>13</v>
      </c>
      <c r="E77" s="81"/>
      <c r="F77" s="56">
        <v>7800</v>
      </c>
      <c r="G77" s="56">
        <v>9912</v>
      </c>
      <c r="H77" s="57">
        <v>12250</v>
      </c>
      <c r="I77" s="88"/>
      <c r="J77" s="56">
        <v>16779</v>
      </c>
      <c r="K77" s="56">
        <v>22155</v>
      </c>
      <c r="L77" s="57">
        <v>25261</v>
      </c>
      <c r="M77" s="9"/>
    </row>
    <row r="78" spans="2:13" s="16" customFormat="1" x14ac:dyDescent="0.3">
      <c r="B78" s="30"/>
      <c r="D78" s="64" t="s">
        <v>9</v>
      </c>
      <c r="E78" s="82"/>
      <c r="F78" s="61">
        <v>0.13</v>
      </c>
      <c r="G78" s="61">
        <f>G77/F77-1</f>
        <v>0.27076923076923087</v>
      </c>
      <c r="H78" s="62">
        <f>H77/G77-1</f>
        <v>0.23587570621468923</v>
      </c>
      <c r="I78" s="88"/>
      <c r="J78" s="61">
        <v>0.161</v>
      </c>
      <c r="K78" s="61">
        <f>K77/J77-1</f>
        <v>0.32040050062578218</v>
      </c>
      <c r="L78" s="84">
        <f>L77/K77-1</f>
        <v>0.14019408711351833</v>
      </c>
      <c r="M78" s="9"/>
    </row>
    <row r="79" spans="2:13" s="16" customFormat="1" x14ac:dyDescent="0.3">
      <c r="B79" s="30"/>
      <c r="D79" s="64" t="s">
        <v>10</v>
      </c>
      <c r="E79" s="82"/>
      <c r="F79" s="61">
        <v>0.18</v>
      </c>
      <c r="G79" s="61">
        <v>0.28000000000000003</v>
      </c>
      <c r="H79" s="62">
        <v>0.23</v>
      </c>
      <c r="I79" s="88"/>
      <c r="J79" s="61">
        <v>0.21</v>
      </c>
      <c r="K79" s="61">
        <v>0.28000000000000003</v>
      </c>
      <c r="L79" s="84">
        <v>0.16</v>
      </c>
      <c r="M79" s="9"/>
    </row>
    <row r="80" spans="2:13" s="16" customFormat="1" x14ac:dyDescent="0.3">
      <c r="B80" s="30"/>
      <c r="D80" s="14" t="s">
        <v>61</v>
      </c>
      <c r="E80" s="81"/>
      <c r="F80" s="56">
        <v>2599</v>
      </c>
      <c r="G80" s="56">
        <v>3426</v>
      </c>
      <c r="H80" s="57">
        <v>3969</v>
      </c>
      <c r="I80" s="88"/>
      <c r="J80" s="56">
        <v>5328</v>
      </c>
      <c r="K80" s="56">
        <v>7151</v>
      </c>
      <c r="L80" s="83">
        <v>7502</v>
      </c>
      <c r="M80" s="9"/>
    </row>
    <row r="81" spans="2:13" s="16" customFormat="1" x14ac:dyDescent="0.3">
      <c r="B81" s="30"/>
      <c r="D81" s="64" t="s">
        <v>24</v>
      </c>
      <c r="E81" s="82"/>
      <c r="F81" s="61">
        <f>F80/F77</f>
        <v>0.33320512820512821</v>
      </c>
      <c r="G81" s="61">
        <f>G80/G77</f>
        <v>0.34564164648910412</v>
      </c>
      <c r="H81" s="62">
        <f>H80/H77</f>
        <v>0.32400000000000001</v>
      </c>
      <c r="I81" s="88"/>
      <c r="J81" s="61">
        <f>J80/J77</f>
        <v>0.31753978187019488</v>
      </c>
      <c r="K81" s="61">
        <f>K80/K77</f>
        <v>0.32277138343489054</v>
      </c>
      <c r="L81" s="84">
        <f>L80/L77</f>
        <v>0.29697953366850083</v>
      </c>
    </row>
    <row r="82" spans="2:13" s="16" customFormat="1" x14ac:dyDescent="0.3">
      <c r="B82" s="30"/>
      <c r="D82" s="14" t="s">
        <v>17</v>
      </c>
      <c r="E82" s="81"/>
      <c r="F82" s="56">
        <v>2264</v>
      </c>
      <c r="G82" s="56">
        <v>2968</v>
      </c>
      <c r="H82" s="57">
        <v>3373</v>
      </c>
      <c r="I82" s="88"/>
      <c r="J82" s="56">
        <v>4601</v>
      </c>
      <c r="K82" s="56">
        <v>6126</v>
      </c>
      <c r="L82" s="83">
        <v>6273</v>
      </c>
    </row>
    <row r="83" spans="2:13" s="16" customFormat="1" x14ac:dyDescent="0.3">
      <c r="B83" s="30"/>
      <c r="D83" s="64" t="s">
        <v>14</v>
      </c>
      <c r="E83" s="82"/>
      <c r="F83" s="61">
        <f>F82/F77</f>
        <v>0.29025641025641025</v>
      </c>
      <c r="G83" s="61">
        <f>G82/G77</f>
        <v>0.29943502824858759</v>
      </c>
      <c r="H83" s="62">
        <f>H82/H77</f>
        <v>0.2753469387755102</v>
      </c>
      <c r="I83" s="88"/>
      <c r="J83" s="61">
        <f>J82/J77</f>
        <v>0.2742118123845283</v>
      </c>
      <c r="K83" s="61">
        <f>K82/K77</f>
        <v>0.27650643195666891</v>
      </c>
      <c r="L83" s="84">
        <f>L82/L77</f>
        <v>0.24832746130398639</v>
      </c>
      <c r="M83" s="9"/>
    </row>
    <row r="84" spans="2:13" x14ac:dyDescent="0.3">
      <c r="B84" s="27"/>
      <c r="C84" s="106" t="s">
        <v>33</v>
      </c>
      <c r="D84" s="8" t="s">
        <v>136</v>
      </c>
      <c r="E84" s="90"/>
      <c r="F84" s="7"/>
      <c r="G84" s="7"/>
      <c r="H84" s="29"/>
      <c r="I84" s="88"/>
      <c r="J84" s="7"/>
      <c r="K84" s="7"/>
      <c r="L84" s="29"/>
    </row>
    <row r="85" spans="2:13" x14ac:dyDescent="0.3">
      <c r="B85" s="27"/>
      <c r="C85" s="9"/>
      <c r="D85" s="14" t="s">
        <v>13</v>
      </c>
      <c r="E85" s="89"/>
      <c r="F85" s="56">
        <v>217</v>
      </c>
      <c r="G85" s="56">
        <v>170</v>
      </c>
      <c r="H85" s="57">
        <v>213</v>
      </c>
      <c r="I85" s="88"/>
      <c r="J85" s="56">
        <v>410</v>
      </c>
      <c r="K85" s="56">
        <v>371</v>
      </c>
      <c r="L85" s="57">
        <v>533</v>
      </c>
    </row>
    <row r="86" spans="2:13" x14ac:dyDescent="0.3">
      <c r="B86" s="27"/>
      <c r="C86" s="9"/>
      <c r="D86" s="64" t="s">
        <v>9</v>
      </c>
      <c r="E86" s="89"/>
      <c r="F86" s="61">
        <v>0.59599999999999997</v>
      </c>
      <c r="G86" s="61">
        <f>G85/F85-1</f>
        <v>-0.21658986175115202</v>
      </c>
      <c r="H86" s="62">
        <f>H85/G85-1</f>
        <v>0.25294117647058822</v>
      </c>
      <c r="I86" s="88"/>
      <c r="J86" s="61">
        <v>0.42899999999999999</v>
      </c>
      <c r="K86" s="61">
        <f>K85/J85-1</f>
        <v>-9.5121951219512169E-2</v>
      </c>
      <c r="L86" s="84">
        <f>L85/K85-1</f>
        <v>0.43665768194070087</v>
      </c>
    </row>
    <row r="87" spans="2:13" x14ac:dyDescent="0.3">
      <c r="B87" s="27"/>
      <c r="C87" s="9"/>
      <c r="D87" s="64" t="s">
        <v>10</v>
      </c>
      <c r="E87" s="91"/>
      <c r="F87" s="61">
        <v>0.22</v>
      </c>
      <c r="G87" s="61">
        <v>0.2</v>
      </c>
      <c r="H87" s="62">
        <v>0.28000000000000003</v>
      </c>
      <c r="I87" s="88"/>
      <c r="J87" s="61">
        <v>0.26</v>
      </c>
      <c r="K87" s="61">
        <v>0.21</v>
      </c>
      <c r="L87" s="84">
        <v>0.25</v>
      </c>
      <c r="M87" s="16"/>
    </row>
    <row r="88" spans="2:13" x14ac:dyDescent="0.3">
      <c r="B88" s="27"/>
      <c r="C88" s="9"/>
      <c r="D88" s="14" t="s">
        <v>61</v>
      </c>
      <c r="E88" s="91"/>
      <c r="F88" s="56">
        <v>83</v>
      </c>
      <c r="G88" s="56">
        <v>38</v>
      </c>
      <c r="H88" s="57">
        <v>43</v>
      </c>
      <c r="I88" s="88"/>
      <c r="J88" s="56">
        <v>127</v>
      </c>
      <c r="K88" s="56">
        <v>78</v>
      </c>
      <c r="L88" s="83">
        <v>121</v>
      </c>
    </row>
    <row r="89" spans="2:13" x14ac:dyDescent="0.3">
      <c r="B89" s="27"/>
      <c r="C89" s="9"/>
      <c r="D89" s="64" t="s">
        <v>24</v>
      </c>
      <c r="E89" s="91"/>
      <c r="F89" s="61">
        <f>F88/F85</f>
        <v>0.38248847926267282</v>
      </c>
      <c r="G89" s="61">
        <f>G88/G85</f>
        <v>0.22352941176470589</v>
      </c>
      <c r="H89" s="62">
        <f>H88/H85</f>
        <v>0.20187793427230047</v>
      </c>
      <c r="I89" s="88"/>
      <c r="J89" s="61">
        <f>J88/J85</f>
        <v>0.30975609756097561</v>
      </c>
      <c r="K89" s="61">
        <f>K88/K85</f>
        <v>0.21024258760107817</v>
      </c>
      <c r="L89" s="84">
        <f>L88/L85</f>
        <v>0.22701688555347091</v>
      </c>
      <c r="M89" s="16"/>
    </row>
    <row r="90" spans="2:13" x14ac:dyDescent="0.3">
      <c r="B90" s="27"/>
      <c r="C90" s="9"/>
      <c r="D90" s="14" t="s">
        <v>17</v>
      </c>
      <c r="E90" s="89"/>
      <c r="F90" s="56">
        <v>70</v>
      </c>
      <c r="G90" s="56">
        <v>15</v>
      </c>
      <c r="H90" s="57">
        <v>12</v>
      </c>
      <c r="I90" s="88"/>
      <c r="J90" s="56">
        <v>98</v>
      </c>
      <c r="K90" s="56">
        <v>28</v>
      </c>
      <c r="L90" s="83">
        <v>46</v>
      </c>
    </row>
    <row r="91" spans="2:13" x14ac:dyDescent="0.3">
      <c r="B91" s="27"/>
      <c r="C91" s="9"/>
      <c r="D91" s="64" t="s">
        <v>14</v>
      </c>
      <c r="E91" s="91"/>
      <c r="F91" s="61">
        <f>F90/F85</f>
        <v>0.32258064516129031</v>
      </c>
      <c r="G91" s="61">
        <f>G90/G85</f>
        <v>8.8235294117647065E-2</v>
      </c>
      <c r="H91" s="62">
        <f>H90/H85</f>
        <v>5.6338028169014086E-2</v>
      </c>
      <c r="I91" s="88"/>
      <c r="J91" s="61">
        <f>J90/J85</f>
        <v>0.23902439024390243</v>
      </c>
      <c r="K91" s="61">
        <f>K90/K85</f>
        <v>7.5471698113207544E-2</v>
      </c>
      <c r="L91" s="84">
        <f>L90/L85</f>
        <v>8.6303939962476553E-2</v>
      </c>
    </row>
    <row r="92" spans="2:13" x14ac:dyDescent="0.3">
      <c r="B92" s="27"/>
      <c r="C92" s="9"/>
      <c r="D92" s="51" t="s">
        <v>141</v>
      </c>
      <c r="E92" s="92"/>
      <c r="F92" s="52"/>
      <c r="G92" s="52"/>
      <c r="H92" s="53"/>
      <c r="I92" s="88"/>
      <c r="J92" s="52"/>
      <c r="K92" s="52"/>
      <c r="L92" s="53"/>
    </row>
    <row r="93" spans="2:13" x14ac:dyDescent="0.3">
      <c r="B93" s="27"/>
      <c r="C93" s="16"/>
      <c r="D93" s="14" t="s">
        <v>13</v>
      </c>
      <c r="E93" s="46"/>
      <c r="F93" s="56">
        <v>0</v>
      </c>
      <c r="G93" s="56">
        <v>0</v>
      </c>
      <c r="H93" s="57">
        <v>0</v>
      </c>
      <c r="I93" s="88"/>
      <c r="J93" s="56">
        <v>0</v>
      </c>
      <c r="K93" s="56">
        <v>0</v>
      </c>
      <c r="L93" s="57">
        <v>0</v>
      </c>
    </row>
    <row r="94" spans="2:13" x14ac:dyDescent="0.3">
      <c r="B94" s="27"/>
      <c r="C94" s="16"/>
      <c r="D94" s="14" t="s">
        <v>61</v>
      </c>
      <c r="E94" s="81"/>
      <c r="F94" s="56">
        <v>-56</v>
      </c>
      <c r="G94" s="56">
        <v>-36</v>
      </c>
      <c r="H94" s="57">
        <v>-75</v>
      </c>
      <c r="I94" s="88"/>
      <c r="J94" s="56">
        <v>-134</v>
      </c>
      <c r="K94" s="56">
        <v>-104</v>
      </c>
      <c r="L94" s="57">
        <v>-160</v>
      </c>
    </row>
    <row r="95" spans="2:13" x14ac:dyDescent="0.3">
      <c r="B95" s="27"/>
      <c r="C95" s="16"/>
      <c r="D95" s="14" t="s">
        <v>17</v>
      </c>
      <c r="E95" s="81"/>
      <c r="F95" s="56">
        <v>-64</v>
      </c>
      <c r="G95" s="56">
        <v>-40</v>
      </c>
      <c r="H95" s="57">
        <v>-78</v>
      </c>
      <c r="I95" s="88"/>
      <c r="J95" s="56">
        <v>-140</v>
      </c>
      <c r="K95" s="56">
        <v>-110</v>
      </c>
      <c r="L95" s="57">
        <v>-167</v>
      </c>
    </row>
    <row r="96" spans="2:13" x14ac:dyDescent="0.3">
      <c r="B96" s="27"/>
      <c r="C96" s="9"/>
      <c r="D96" s="8" t="s">
        <v>31</v>
      </c>
      <c r="E96" s="90"/>
      <c r="F96" s="7"/>
      <c r="G96" s="7"/>
      <c r="H96" s="29"/>
      <c r="I96" s="88"/>
      <c r="J96" s="7"/>
      <c r="K96" s="7"/>
      <c r="L96" s="29"/>
    </row>
    <row r="97" spans="2:12" x14ac:dyDescent="0.3">
      <c r="B97" s="27"/>
      <c r="C97" s="9"/>
      <c r="D97" s="14" t="s">
        <v>13</v>
      </c>
      <c r="E97" s="81"/>
      <c r="F97" s="56">
        <f>F69+F5+F93</f>
        <v>9925</v>
      </c>
      <c r="G97" s="56">
        <f>G69+G5+G93</f>
        <v>12690</v>
      </c>
      <c r="H97" s="57">
        <f>H69+H5+H93</f>
        <v>16633</v>
      </c>
      <c r="I97" s="88"/>
      <c r="J97" s="56">
        <f>J69+J5+J93</f>
        <v>21455</v>
      </c>
      <c r="K97" s="56">
        <f>K69+K5+K93</f>
        <v>28756</v>
      </c>
      <c r="L97" s="57">
        <f>L69+L5+L93</f>
        <v>35619</v>
      </c>
    </row>
    <row r="98" spans="2:12" x14ac:dyDescent="0.3">
      <c r="B98" s="27"/>
      <c r="C98" s="9"/>
      <c r="D98" s="64" t="s">
        <v>9</v>
      </c>
      <c r="E98" s="82"/>
      <c r="F98" s="61">
        <v>0.11799999999999999</v>
      </c>
      <c r="G98" s="61">
        <f>G97/F97-1</f>
        <v>0.27858942065491177</v>
      </c>
      <c r="H98" s="62">
        <f>H97/G97-1</f>
        <v>0.31071710007880227</v>
      </c>
      <c r="I98" s="88"/>
      <c r="J98" s="61">
        <v>0.17</v>
      </c>
      <c r="K98" s="61">
        <f>K97/J97-1</f>
        <v>0.34029363784665589</v>
      </c>
      <c r="L98" s="62">
        <f>L97/K97-1</f>
        <v>0.23866323549867863</v>
      </c>
    </row>
    <row r="99" spans="2:12" x14ac:dyDescent="0.3">
      <c r="B99" s="27"/>
      <c r="C99" s="9"/>
      <c r="D99" s="64" t="s">
        <v>10</v>
      </c>
      <c r="E99" s="82"/>
      <c r="F99" s="61">
        <v>0.2</v>
      </c>
      <c r="G99" s="61">
        <v>0.32</v>
      </c>
      <c r="H99" s="62">
        <v>0.28999999999999998</v>
      </c>
      <c r="I99" s="88"/>
      <c r="J99" s="61">
        <v>0.23</v>
      </c>
      <c r="K99" s="61">
        <v>0.33</v>
      </c>
      <c r="L99" s="62">
        <v>0.24</v>
      </c>
    </row>
    <row r="100" spans="2:12" x14ac:dyDescent="0.3">
      <c r="B100" s="27"/>
      <c r="C100" s="9"/>
      <c r="D100" s="14" t="s">
        <v>61</v>
      </c>
      <c r="E100" s="81"/>
      <c r="F100" s="56">
        <f>F72+F8+F94</f>
        <v>2327</v>
      </c>
      <c r="G100" s="56">
        <f>G72+G8+G94</f>
        <v>3288</v>
      </c>
      <c r="H100" s="57">
        <f>H72+H8+H94</f>
        <v>3661</v>
      </c>
      <c r="I100" s="88"/>
      <c r="J100" s="56">
        <f>J72+J8+J94</f>
        <v>4661</v>
      </c>
      <c r="K100" s="56">
        <f>K72+K8+K94</f>
        <v>6848</v>
      </c>
      <c r="L100" s="57">
        <f>L72+L8+L94</f>
        <v>6573</v>
      </c>
    </row>
    <row r="101" spans="2:12" x14ac:dyDescent="0.3">
      <c r="B101" s="27"/>
      <c r="C101" s="9"/>
      <c r="D101" s="64" t="s">
        <v>24</v>
      </c>
      <c r="E101" s="82"/>
      <c r="F101" s="61">
        <f>F100/F97</f>
        <v>0.23445843828715365</v>
      </c>
      <c r="G101" s="61">
        <f>G100/G97</f>
        <v>0.25910165484633568</v>
      </c>
      <c r="H101" s="62">
        <f>H100/H97</f>
        <v>0.22010461131485601</v>
      </c>
      <c r="I101" s="88"/>
      <c r="J101" s="61">
        <f>J100/J97</f>
        <v>0.21724539734327664</v>
      </c>
      <c r="K101" s="61">
        <f>K100/K97</f>
        <v>0.23814160523021283</v>
      </c>
      <c r="L101" s="62">
        <f>L100/L97</f>
        <v>0.18453634296302535</v>
      </c>
    </row>
    <row r="102" spans="2:12" x14ac:dyDescent="0.3">
      <c r="B102" s="27"/>
      <c r="C102" s="9"/>
      <c r="D102" s="14" t="s">
        <v>17</v>
      </c>
      <c r="E102" s="81"/>
      <c r="F102" s="56">
        <f>F74+F10+F95</f>
        <v>1918</v>
      </c>
      <c r="G102" s="56">
        <f>G74+G10+G95</f>
        <v>2729</v>
      </c>
      <c r="H102" s="57">
        <f>H74+H10+H95</f>
        <v>2935</v>
      </c>
      <c r="I102" s="88"/>
      <c r="J102" s="56">
        <f>J74+J10+J95</f>
        <v>3777</v>
      </c>
      <c r="K102" s="56">
        <f>K74+K10+K95</f>
        <v>5615</v>
      </c>
      <c r="L102" s="57">
        <f>L74+L10+L95</f>
        <v>5041</v>
      </c>
    </row>
    <row r="103" spans="2:12" x14ac:dyDescent="0.3">
      <c r="B103" s="27"/>
      <c r="C103" s="9"/>
      <c r="D103" s="64" t="s">
        <v>14</v>
      </c>
      <c r="E103" s="45"/>
      <c r="F103" s="61">
        <f>F102/F97</f>
        <v>0.19324937027707809</v>
      </c>
      <c r="G103" s="61">
        <f>G102/G97</f>
        <v>0.21505122143420016</v>
      </c>
      <c r="H103" s="62">
        <f>H102/H97</f>
        <v>0.17645644201286598</v>
      </c>
      <c r="I103" s="88"/>
      <c r="J103" s="61">
        <f>J102/J97</f>
        <v>0.17604288044744815</v>
      </c>
      <c r="K103" s="61">
        <f>K102/K97</f>
        <v>0.19526359716233133</v>
      </c>
      <c r="L103" s="62">
        <f>L102/L97</f>
        <v>0.14152559027485331</v>
      </c>
    </row>
    <row r="104" spans="2:12" x14ac:dyDescent="0.3">
      <c r="B104" s="27"/>
      <c r="C104" s="9"/>
      <c r="D104" s="51" t="s">
        <v>32</v>
      </c>
      <c r="E104" s="92"/>
      <c r="F104" s="52"/>
      <c r="G104" s="52"/>
      <c r="H104" s="53"/>
      <c r="I104" s="88"/>
      <c r="J104" s="52"/>
      <c r="K104" s="52"/>
      <c r="L104" s="53"/>
    </row>
    <row r="105" spans="2:12" x14ac:dyDescent="0.3">
      <c r="B105" s="27"/>
      <c r="C105" s="16"/>
      <c r="D105" s="14" t="s">
        <v>13</v>
      </c>
      <c r="E105" s="46"/>
      <c r="F105" s="56">
        <v>-8508</v>
      </c>
      <c r="G105" s="56">
        <v>-10517</v>
      </c>
      <c r="H105" s="57">
        <v>-13569</v>
      </c>
      <c r="I105" s="88"/>
      <c r="J105" s="56">
        <v>-18125</v>
      </c>
      <c r="K105" s="56">
        <v>-23640</v>
      </c>
      <c r="L105" s="57">
        <v>-28753</v>
      </c>
    </row>
    <row r="106" spans="2:12" x14ac:dyDescent="0.3">
      <c r="B106" s="27"/>
      <c r="C106" s="16"/>
      <c r="D106" s="14" t="s">
        <v>61</v>
      </c>
      <c r="E106" s="81"/>
      <c r="F106" s="56">
        <v>-2459</v>
      </c>
      <c r="G106" s="56">
        <v>-3277</v>
      </c>
      <c r="H106" s="57">
        <v>-3766</v>
      </c>
      <c r="I106" s="88"/>
      <c r="J106" s="56">
        <v>-4985</v>
      </c>
      <c r="K106" s="56">
        <v>-6901</v>
      </c>
      <c r="L106" s="57">
        <v>-6984</v>
      </c>
    </row>
    <row r="107" spans="2:12" x14ac:dyDescent="0.3">
      <c r="B107" s="27"/>
      <c r="C107" s="16"/>
      <c r="D107" s="14" t="s">
        <v>17</v>
      </c>
      <c r="E107" s="81"/>
      <c r="F107" s="56">
        <v>-2094</v>
      </c>
      <c r="G107" s="56">
        <v>-2770</v>
      </c>
      <c r="H107" s="57">
        <v>-3102</v>
      </c>
      <c r="I107" s="88"/>
      <c r="J107" s="56">
        <v>-4198</v>
      </c>
      <c r="K107" s="56">
        <v>-5778</v>
      </c>
      <c r="L107" s="57">
        <v>-5588</v>
      </c>
    </row>
    <row r="108" spans="2:12" x14ac:dyDescent="0.3">
      <c r="B108" s="27"/>
      <c r="C108" s="9"/>
      <c r="D108" s="8" t="s">
        <v>49</v>
      </c>
      <c r="E108" s="90"/>
      <c r="F108" s="7"/>
      <c r="G108" s="7"/>
      <c r="H108" s="29"/>
      <c r="I108" s="88"/>
      <c r="J108" s="7"/>
      <c r="K108" s="7"/>
      <c r="L108" s="29"/>
    </row>
    <row r="109" spans="2:12" x14ac:dyDescent="0.3">
      <c r="B109" s="27"/>
      <c r="C109" s="16"/>
      <c r="D109" s="14" t="s">
        <v>13</v>
      </c>
      <c r="E109" s="81"/>
      <c r="F109" s="56">
        <f>F97+F105</f>
        <v>1417</v>
      </c>
      <c r="G109" s="56">
        <f>G97+G105</f>
        <v>2173</v>
      </c>
      <c r="H109" s="83">
        <f>H97+H105</f>
        <v>3064</v>
      </c>
      <c r="I109" s="85"/>
      <c r="J109" s="56">
        <f>J97+J105</f>
        <v>3330</v>
      </c>
      <c r="K109" s="56">
        <f>K97+K105</f>
        <v>5116</v>
      </c>
      <c r="L109" s="83">
        <f>L97+L105</f>
        <v>6866</v>
      </c>
    </row>
    <row r="110" spans="2:12" x14ac:dyDescent="0.3">
      <c r="B110" s="27"/>
      <c r="C110" s="16"/>
      <c r="D110" s="14" t="s">
        <v>61</v>
      </c>
      <c r="E110" s="81"/>
      <c r="F110" s="56">
        <f>F100+F106</f>
        <v>-132</v>
      </c>
      <c r="G110" s="56">
        <f>G100+G106</f>
        <v>11</v>
      </c>
      <c r="H110" s="83">
        <f>H100+H106</f>
        <v>-105</v>
      </c>
      <c r="I110" s="85"/>
      <c r="J110" s="56">
        <f>J100+J106</f>
        <v>-324</v>
      </c>
      <c r="K110" s="56">
        <f>K100+K106</f>
        <v>-53</v>
      </c>
      <c r="L110" s="83">
        <f>L100+L106</f>
        <v>-411</v>
      </c>
    </row>
    <row r="111" spans="2:12" ht="14" thickBot="1" x14ac:dyDescent="0.35">
      <c r="B111" s="27"/>
      <c r="C111" s="16"/>
      <c r="D111" s="14" t="s">
        <v>17</v>
      </c>
      <c r="E111" s="81"/>
      <c r="F111" s="58">
        <f>F102+F107</f>
        <v>-176</v>
      </c>
      <c r="G111" s="58">
        <f>G102+G107</f>
        <v>-41</v>
      </c>
      <c r="H111" s="99">
        <f>H102+H107</f>
        <v>-167</v>
      </c>
      <c r="I111" s="100"/>
      <c r="J111" s="58">
        <f>J102+J107</f>
        <v>-421</v>
      </c>
      <c r="K111" s="58">
        <f>K102+K107</f>
        <v>-163</v>
      </c>
      <c r="L111" s="99">
        <f>L102+L107</f>
        <v>-547</v>
      </c>
    </row>
    <row r="112" spans="2:12" x14ac:dyDescent="0.3">
      <c r="B112" s="27"/>
      <c r="C112" s="15"/>
      <c r="D112" s="9"/>
      <c r="E112" s="9"/>
      <c r="F112" s="9"/>
      <c r="G112" s="9"/>
      <c r="H112" s="9"/>
      <c r="I112" s="16"/>
      <c r="J112" s="9"/>
      <c r="K112" s="9"/>
      <c r="L112" s="31"/>
    </row>
    <row r="113" spans="2:13" x14ac:dyDescent="0.3">
      <c r="B113" s="27"/>
      <c r="C113" s="15"/>
      <c r="D113" s="17" t="s">
        <v>15</v>
      </c>
      <c r="E113" s="17"/>
      <c r="F113" s="9"/>
      <c r="G113" s="9"/>
      <c r="H113" s="9"/>
      <c r="I113" s="16"/>
      <c r="J113" s="9"/>
      <c r="K113" s="9"/>
      <c r="L113" s="31"/>
    </row>
    <row r="114" spans="2:13" x14ac:dyDescent="0.3">
      <c r="B114" s="27"/>
      <c r="C114" s="15"/>
      <c r="D114" s="18" t="s">
        <v>42</v>
      </c>
      <c r="E114" s="17" t="s">
        <v>94</v>
      </c>
      <c r="F114" s="9"/>
      <c r="G114" s="9"/>
      <c r="H114" s="9"/>
      <c r="I114" s="16"/>
      <c r="J114" s="9"/>
      <c r="K114" s="9"/>
      <c r="L114" s="31"/>
    </row>
    <row r="115" spans="2:13" s="1" customFormat="1" ht="14" thickBot="1" x14ac:dyDescent="0.35">
      <c r="B115" s="34"/>
      <c r="C115" s="38"/>
      <c r="D115" s="35"/>
      <c r="E115" s="36" t="s">
        <v>142</v>
      </c>
      <c r="F115" s="37"/>
      <c r="G115" s="37"/>
      <c r="H115" s="37"/>
      <c r="I115" s="38"/>
      <c r="J115" s="37"/>
      <c r="K115" s="37"/>
      <c r="L115" s="39"/>
      <c r="M115" s="16"/>
    </row>
    <row r="116" spans="2:13" ht="6" customHeight="1" x14ac:dyDescent="0.3"/>
  </sheetData>
  <pageMargins left="0.7" right="0.7" top="0.75" bottom="0.75" header="0.3" footer="0.3"/>
  <pageSetup scale="51" orientation="portrait" r:id="rId1"/>
  <ignoredErrors>
    <ignoredError sqref="H9:I9 F73:G73 F9:G9 J9:K9 J73:K73 H73:I73 L73" formula="1"/>
    <ignoredError sqref="D114:D11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351A-CB43-45AB-8ED4-350F68CF4FB8}">
  <sheetPr>
    <pageSetUpPr fitToPage="1"/>
  </sheetPr>
  <dimension ref="B1:N78"/>
  <sheetViews>
    <sheetView showGridLines="0" zoomScaleNormal="100" zoomScaleSheetLayoutView="100" workbookViewId="0">
      <pane xSplit="5" ySplit="3" topLeftCell="F4" activePane="bottomRight" state="frozen"/>
      <selection pane="topRight" activeCell="B1" sqref="B1"/>
      <selection pane="bottomLeft" activeCell="A2" sqref="A2"/>
      <selection pane="bottomRight" activeCell="B2" sqref="B2"/>
    </sheetView>
  </sheetViews>
  <sheetFormatPr defaultColWidth="9.1796875" defaultRowHeight="13.5" x14ac:dyDescent="0.3"/>
  <cols>
    <col min="1" max="1" width="1.7265625" style="12" customWidth="1"/>
    <col min="2" max="2" width="4.7265625" style="12" customWidth="1"/>
    <col min="3" max="3" width="33.81640625" style="11" bestFit="1" customWidth="1"/>
    <col min="4" max="4" width="2.81640625" style="11" customWidth="1"/>
    <col min="5" max="5" width="44.453125" style="12" customWidth="1"/>
    <col min="6" max="8" width="12.1796875" style="12" customWidth="1"/>
    <col min="9" max="9" width="2.453125" style="13" customWidth="1"/>
    <col min="10" max="12" width="12.1796875" style="12" customWidth="1"/>
    <col min="13" max="13" width="1.26953125" style="9" customWidth="1"/>
    <col min="14" max="16384" width="9.1796875" style="12"/>
  </cols>
  <sheetData>
    <row r="1" spans="2:14" ht="7.5" customHeight="1" thickBot="1" x14ac:dyDescent="0.35"/>
    <row r="2" spans="2:14" x14ac:dyDescent="0.3">
      <c r="B2" s="23" t="s">
        <v>25</v>
      </c>
      <c r="C2" s="24"/>
      <c r="D2" s="24"/>
      <c r="E2" s="25"/>
      <c r="F2" s="25"/>
      <c r="G2" s="25"/>
      <c r="H2" s="26"/>
      <c r="I2" s="101"/>
      <c r="J2" s="23"/>
      <c r="K2" s="25"/>
      <c r="L2" s="26"/>
    </row>
    <row r="3" spans="2:14" x14ac:dyDescent="0.3">
      <c r="B3" s="27"/>
      <c r="C3" s="6" t="s">
        <v>36</v>
      </c>
      <c r="D3" s="9" t="s">
        <v>18</v>
      </c>
      <c r="E3" s="14"/>
      <c r="F3" s="108" t="s">
        <v>5</v>
      </c>
      <c r="G3" s="108" t="s">
        <v>6</v>
      </c>
      <c r="H3" s="109" t="s">
        <v>63</v>
      </c>
      <c r="I3" s="112"/>
      <c r="J3" s="111" t="s">
        <v>0</v>
      </c>
      <c r="K3" s="108" t="s">
        <v>53</v>
      </c>
      <c r="L3" s="109" t="s">
        <v>73</v>
      </c>
    </row>
    <row r="4" spans="2:14" x14ac:dyDescent="0.3">
      <c r="B4" s="27"/>
      <c r="C4" s="12"/>
      <c r="D4" s="8" t="s">
        <v>8</v>
      </c>
      <c r="E4" s="8"/>
      <c r="F4" s="7"/>
      <c r="G4" s="7"/>
      <c r="H4" s="29"/>
      <c r="I4" s="10"/>
      <c r="J4" s="47"/>
      <c r="K4" s="7"/>
      <c r="L4" s="29"/>
    </row>
    <row r="5" spans="2:14" x14ac:dyDescent="0.3">
      <c r="B5" s="27"/>
      <c r="C5" s="12"/>
      <c r="D5" s="14" t="s">
        <v>13</v>
      </c>
      <c r="E5" s="14"/>
      <c r="F5" s="72">
        <v>587</v>
      </c>
      <c r="G5" s="72">
        <v>628</v>
      </c>
      <c r="H5" s="59">
        <v>1301</v>
      </c>
      <c r="I5" s="54"/>
      <c r="J5" s="71">
        <v>1281</v>
      </c>
      <c r="K5" s="72">
        <v>1599</v>
      </c>
      <c r="L5" s="59">
        <v>2975</v>
      </c>
      <c r="M5" s="12"/>
    </row>
    <row r="6" spans="2:14" x14ac:dyDescent="0.3">
      <c r="B6" s="27"/>
      <c r="C6" s="12"/>
      <c r="D6" s="64" t="s">
        <v>9</v>
      </c>
      <c r="E6" s="14"/>
      <c r="F6" s="66">
        <v>0.48199999999999998</v>
      </c>
      <c r="G6" s="66">
        <f>G5/F5-1</f>
        <v>6.9846678023850028E-2</v>
      </c>
      <c r="H6" s="67">
        <f>H5/G5-1</f>
        <v>1.0716560509554141</v>
      </c>
      <c r="I6" s="54"/>
      <c r="J6" s="65">
        <v>0.495</v>
      </c>
      <c r="K6" s="66">
        <f>K5/J5-1</f>
        <v>0.24824355971896961</v>
      </c>
      <c r="L6" s="67">
        <f>L5/K5-1</f>
        <v>0.86053783614759216</v>
      </c>
      <c r="M6" s="12"/>
    </row>
    <row r="7" spans="2:14" x14ac:dyDescent="0.3">
      <c r="B7" s="27"/>
      <c r="C7" s="12"/>
      <c r="D7" s="64" t="s">
        <v>10</v>
      </c>
      <c r="E7" s="14"/>
      <c r="F7" s="66">
        <v>0.38</v>
      </c>
      <c r="G7" s="66">
        <v>-0.03</v>
      </c>
      <c r="H7" s="67">
        <v>1.01</v>
      </c>
      <c r="I7" s="54"/>
      <c r="J7" s="65">
        <v>0.37</v>
      </c>
      <c r="K7" s="66">
        <v>0.18</v>
      </c>
      <c r="L7" s="67">
        <v>0.93</v>
      </c>
      <c r="M7" s="12"/>
    </row>
    <row r="8" spans="2:14" x14ac:dyDescent="0.3">
      <c r="B8" s="27"/>
      <c r="C8" s="12"/>
      <c r="D8" s="14" t="s">
        <v>17</v>
      </c>
      <c r="E8" s="14"/>
      <c r="F8" s="72">
        <v>37</v>
      </c>
      <c r="G8" s="72">
        <v>29</v>
      </c>
      <c r="H8" s="59">
        <v>108</v>
      </c>
      <c r="I8" s="54"/>
      <c r="J8" s="71">
        <v>34</v>
      </c>
      <c r="K8" s="72">
        <v>9</v>
      </c>
      <c r="L8" s="59">
        <v>25</v>
      </c>
      <c r="M8" s="16"/>
    </row>
    <row r="9" spans="2:14" x14ac:dyDescent="0.3">
      <c r="B9" s="27"/>
      <c r="C9" s="12"/>
      <c r="D9" s="64" t="s">
        <v>14</v>
      </c>
      <c r="E9" s="14"/>
      <c r="F9" s="66">
        <f t="shared" ref="F9:H9" si="0">F8/F5</f>
        <v>6.3032367972742753E-2</v>
      </c>
      <c r="G9" s="66">
        <f t="shared" si="0"/>
        <v>4.6178343949044583E-2</v>
      </c>
      <c r="H9" s="67">
        <f t="shared" si="0"/>
        <v>8.3013066871637203E-2</v>
      </c>
      <c r="I9" s="54"/>
      <c r="J9" s="65">
        <f>J8/J5</f>
        <v>2.6541764246682281E-2</v>
      </c>
      <c r="K9" s="66">
        <f t="shared" ref="K9:L9" si="1">K8/K5</f>
        <v>5.6285178236397749E-3</v>
      </c>
      <c r="L9" s="67">
        <f t="shared" si="1"/>
        <v>8.4033613445378148E-3</v>
      </c>
      <c r="M9" s="12"/>
    </row>
    <row r="10" spans="2:14" ht="14.5" x14ac:dyDescent="0.3">
      <c r="B10" s="27"/>
      <c r="C10" s="12"/>
      <c r="D10" s="8" t="s">
        <v>144</v>
      </c>
      <c r="E10" s="8"/>
      <c r="F10" s="7"/>
      <c r="G10" s="7"/>
      <c r="H10" s="29"/>
      <c r="I10" s="10"/>
      <c r="J10" s="47"/>
      <c r="K10" s="7"/>
      <c r="L10" s="29"/>
      <c r="M10" s="16"/>
    </row>
    <row r="11" spans="2:14" ht="14.5" x14ac:dyDescent="0.3">
      <c r="B11" s="27"/>
      <c r="C11" s="12"/>
      <c r="D11" s="14" t="s">
        <v>145</v>
      </c>
      <c r="E11" s="14"/>
      <c r="F11" s="56">
        <v>299.5</v>
      </c>
      <c r="G11" s="56">
        <v>317.7</v>
      </c>
      <c r="H11" s="57">
        <v>317</v>
      </c>
      <c r="I11" s="54"/>
      <c r="J11" s="55">
        <v>300.39999999999998</v>
      </c>
      <c r="K11" s="56">
        <v>322.2</v>
      </c>
      <c r="L11" s="57">
        <v>313.89999999999998</v>
      </c>
      <c r="M11" s="12"/>
    </row>
    <row r="12" spans="2:14" x14ac:dyDescent="0.3">
      <c r="B12" s="27"/>
      <c r="C12" s="12"/>
      <c r="D12" s="64" t="s">
        <v>12</v>
      </c>
      <c r="E12" s="14"/>
      <c r="F12" s="66">
        <v>-2.3E-2</v>
      </c>
      <c r="G12" s="66">
        <f>G11/F11-1</f>
        <v>6.0767946577629406E-2</v>
      </c>
      <c r="H12" s="67">
        <f>H11/G11-1</f>
        <v>-2.2033364809568301E-3</v>
      </c>
      <c r="I12" s="54"/>
      <c r="J12" s="65">
        <v>-6.4000000000000001E-2</v>
      </c>
      <c r="K12" s="66">
        <f>K11/J11-1</f>
        <v>7.2569906790945549E-2</v>
      </c>
      <c r="L12" s="67">
        <f>L11/K11-1</f>
        <v>-2.5760397268777213E-2</v>
      </c>
      <c r="M12" s="12"/>
    </row>
    <row r="13" spans="2:14" ht="14.5" x14ac:dyDescent="0.3">
      <c r="B13" s="27"/>
      <c r="C13" s="12"/>
      <c r="D13" s="14" t="s">
        <v>95</v>
      </c>
      <c r="E13" s="14"/>
      <c r="F13" s="72" t="s">
        <v>16</v>
      </c>
      <c r="G13" s="72" t="s">
        <v>16</v>
      </c>
      <c r="H13" s="59" t="s">
        <v>16</v>
      </c>
      <c r="I13" s="112"/>
      <c r="J13" s="55">
        <f>K13/(1+K14)</f>
        <v>97.894382543711217</v>
      </c>
      <c r="K13" s="56">
        <v>115.71116016666666</v>
      </c>
      <c r="L13" s="57">
        <v>124.0754203939394</v>
      </c>
      <c r="M13" s="12"/>
    </row>
    <row r="14" spans="2:14" x14ac:dyDescent="0.3">
      <c r="B14" s="27"/>
      <c r="C14" s="12"/>
      <c r="D14" s="64" t="s">
        <v>12</v>
      </c>
      <c r="E14" s="14"/>
      <c r="F14" s="66" t="s">
        <v>16</v>
      </c>
      <c r="G14" s="66" t="s">
        <v>16</v>
      </c>
      <c r="H14" s="67" t="s">
        <v>16</v>
      </c>
      <c r="I14" s="54"/>
      <c r="J14" s="65" t="s">
        <v>16</v>
      </c>
      <c r="K14" s="66">
        <v>0.182</v>
      </c>
      <c r="L14" s="67">
        <f>L13/K13-1</f>
        <v>7.2285682860885103E-2</v>
      </c>
      <c r="M14" s="12"/>
    </row>
    <row r="15" spans="2:14" x14ac:dyDescent="0.3">
      <c r="B15" s="27"/>
      <c r="C15" s="12"/>
      <c r="D15" s="14" t="s">
        <v>147</v>
      </c>
      <c r="E15" s="14"/>
      <c r="F15" s="120">
        <v>3.4</v>
      </c>
      <c r="G15" s="120">
        <v>3.57</v>
      </c>
      <c r="H15" s="114">
        <v>4.17</v>
      </c>
      <c r="I15" s="121"/>
      <c r="J15" s="119">
        <f>K15/(1+K16)</f>
        <v>3.3882783882783882</v>
      </c>
      <c r="K15" s="168">
        <v>3.7</v>
      </c>
      <c r="L15" s="169">
        <v>4.0999999999999996</v>
      </c>
      <c r="M15" s="16"/>
      <c r="N15" s="170"/>
    </row>
    <row r="16" spans="2:14" x14ac:dyDescent="0.3">
      <c r="B16" s="27"/>
      <c r="C16" s="12"/>
      <c r="D16" s="64" t="s">
        <v>12</v>
      </c>
      <c r="E16" s="14"/>
      <c r="F16" s="66">
        <v>0.28799999999999998</v>
      </c>
      <c r="G16" s="66">
        <f>G15/F15-1</f>
        <v>5.0000000000000044E-2</v>
      </c>
      <c r="H16" s="67">
        <f>H15/G15-1</f>
        <v>0.16806722689075637</v>
      </c>
      <c r="I16" s="54"/>
      <c r="J16" s="65">
        <v>0.33600000000000002</v>
      </c>
      <c r="K16" s="66">
        <v>9.1999999999999998E-2</v>
      </c>
      <c r="L16" s="67">
        <f>L15/K15-1</f>
        <v>0.10810810810810789</v>
      </c>
      <c r="M16" s="16"/>
    </row>
    <row r="17" spans="2:14" x14ac:dyDescent="0.3">
      <c r="B17" s="27"/>
      <c r="C17" s="12"/>
      <c r="D17" s="14" t="s">
        <v>81</v>
      </c>
      <c r="E17" s="14"/>
      <c r="F17" s="72" t="s">
        <v>16</v>
      </c>
      <c r="G17" s="72" t="s">
        <v>16</v>
      </c>
      <c r="H17" s="59" t="s">
        <v>16</v>
      </c>
      <c r="I17" s="112"/>
      <c r="J17" s="71" t="s">
        <v>16</v>
      </c>
      <c r="K17" s="56">
        <v>156.13934905216706</v>
      </c>
      <c r="L17" s="57">
        <v>173.71120107570761</v>
      </c>
      <c r="M17" s="12"/>
    </row>
    <row r="18" spans="2:14" x14ac:dyDescent="0.3">
      <c r="B18" s="27"/>
      <c r="C18" s="12"/>
      <c r="D18" s="64" t="s">
        <v>12</v>
      </c>
      <c r="E18" s="14"/>
      <c r="F18" s="66" t="s">
        <v>16</v>
      </c>
      <c r="G18" s="66" t="s">
        <v>16</v>
      </c>
      <c r="H18" s="67" t="s">
        <v>16</v>
      </c>
      <c r="I18" s="54"/>
      <c r="J18" s="65" t="s">
        <v>16</v>
      </c>
      <c r="K18" s="66" t="s">
        <v>16</v>
      </c>
      <c r="L18" s="67">
        <v>0.11253954964081281</v>
      </c>
      <c r="M18" s="12"/>
    </row>
    <row r="19" spans="2:14" ht="14.5" x14ac:dyDescent="0.3">
      <c r="B19" s="27"/>
      <c r="C19" s="12"/>
      <c r="D19" s="14" t="s">
        <v>152</v>
      </c>
      <c r="E19" s="14"/>
      <c r="F19" s="72">
        <f>F5-F33</f>
        <v>450</v>
      </c>
      <c r="G19" s="72">
        <f>G5-G33</f>
        <v>428</v>
      </c>
      <c r="H19" s="59">
        <f>H5-H33</f>
        <v>684</v>
      </c>
      <c r="I19" s="54"/>
      <c r="J19" s="71">
        <f>J5-J33</f>
        <v>919</v>
      </c>
      <c r="K19" s="72">
        <f>K5-K33</f>
        <v>972</v>
      </c>
      <c r="L19" s="59">
        <f>L5-L33</f>
        <v>1356</v>
      </c>
      <c r="M19" s="16"/>
      <c r="N19" s="170"/>
    </row>
    <row r="20" spans="2:14" x14ac:dyDescent="0.3">
      <c r="B20" s="27"/>
      <c r="C20" s="12"/>
      <c r="D20" s="64" t="s">
        <v>9</v>
      </c>
      <c r="E20" s="14"/>
      <c r="F20" s="66">
        <v>0.23599999999999999</v>
      </c>
      <c r="G20" s="66">
        <f>G19/F19-1</f>
        <v>-4.8888888888888871E-2</v>
      </c>
      <c r="H20" s="67">
        <f>H19/G19-1</f>
        <v>0.59813084112149539</v>
      </c>
      <c r="I20" s="54"/>
      <c r="J20" s="60">
        <v>0.23899999999999999</v>
      </c>
      <c r="K20" s="61">
        <f>K19/J19-1</f>
        <v>5.7671381936887922E-2</v>
      </c>
      <c r="L20" s="67">
        <f>L19/K19-1</f>
        <v>0.39506172839506171</v>
      </c>
      <c r="M20" s="16"/>
    </row>
    <row r="21" spans="2:14" x14ac:dyDescent="0.3">
      <c r="B21" s="27"/>
      <c r="C21" s="12"/>
      <c r="D21" s="64" t="s">
        <v>10</v>
      </c>
      <c r="E21" s="14"/>
      <c r="F21" s="66" t="s">
        <v>16</v>
      </c>
      <c r="G21" s="66">
        <v>7.2999999999999995E-2</v>
      </c>
      <c r="H21" s="67">
        <v>0.48</v>
      </c>
      <c r="I21" s="116"/>
      <c r="J21" s="65" t="s">
        <v>16</v>
      </c>
      <c r="K21" s="66">
        <v>0.13800000000000001</v>
      </c>
      <c r="L21" s="67">
        <v>0.38</v>
      </c>
      <c r="M21" s="16"/>
    </row>
    <row r="22" spans="2:14" s="1" customFormat="1" ht="14.5" x14ac:dyDescent="0.3">
      <c r="B22" s="27"/>
      <c r="D22" s="123" t="s">
        <v>153</v>
      </c>
      <c r="E22" s="123"/>
      <c r="F22" s="56">
        <f>F8-F36</f>
        <v>89</v>
      </c>
      <c r="G22" s="56">
        <f>G8-G36</f>
        <v>80</v>
      </c>
      <c r="H22" s="57">
        <f>H8-H36</f>
        <v>166</v>
      </c>
      <c r="I22" s="116"/>
      <c r="J22" s="55">
        <f>J8-J36</f>
        <v>158</v>
      </c>
      <c r="K22" s="56">
        <f>K8-K36</f>
        <v>123</v>
      </c>
      <c r="L22" s="57">
        <f>L8-L36</f>
        <v>189</v>
      </c>
      <c r="M22" s="124"/>
      <c r="N22" s="170"/>
    </row>
    <row r="23" spans="2:14" x14ac:dyDescent="0.3">
      <c r="B23" s="27"/>
      <c r="C23" s="12"/>
      <c r="D23" s="64" t="s">
        <v>14</v>
      </c>
      <c r="E23" s="14"/>
      <c r="F23" s="66">
        <f>F22/F19</f>
        <v>0.19777777777777777</v>
      </c>
      <c r="G23" s="66">
        <f>G22/G19</f>
        <v>0.18691588785046728</v>
      </c>
      <c r="H23" s="62">
        <f>H22/H19</f>
        <v>0.24269005847953215</v>
      </c>
      <c r="I23" s="54"/>
      <c r="J23" s="60">
        <f>J22/J19</f>
        <v>0.17192600652883569</v>
      </c>
      <c r="K23" s="61">
        <f>K22/K19</f>
        <v>0.12654320987654322</v>
      </c>
      <c r="L23" s="67">
        <f>L22/L19</f>
        <v>0.13938053097345132</v>
      </c>
      <c r="M23" s="16"/>
    </row>
    <row r="24" spans="2:14" ht="14.5" x14ac:dyDescent="0.3">
      <c r="B24" s="27"/>
      <c r="C24" s="13"/>
      <c r="D24" s="8" t="s">
        <v>154</v>
      </c>
      <c r="E24" s="8"/>
      <c r="F24" s="7"/>
      <c r="G24" s="7"/>
      <c r="H24" s="29"/>
      <c r="I24" s="10"/>
      <c r="J24" s="47"/>
      <c r="K24" s="7"/>
      <c r="L24" s="29"/>
    </row>
    <row r="25" spans="2:14" ht="14.5" x14ac:dyDescent="0.3">
      <c r="B25" s="27"/>
      <c r="C25" s="12"/>
      <c r="D25" s="14" t="s">
        <v>155</v>
      </c>
      <c r="E25" s="14"/>
      <c r="F25" s="72" t="s">
        <v>16</v>
      </c>
      <c r="G25" s="72">
        <v>458</v>
      </c>
      <c r="H25" s="57">
        <v>513</v>
      </c>
      <c r="I25" s="116"/>
      <c r="J25" s="55">
        <v>518</v>
      </c>
      <c r="K25" s="72">
        <v>492</v>
      </c>
      <c r="L25" s="57">
        <v>528</v>
      </c>
      <c r="M25" s="16"/>
    </row>
    <row r="26" spans="2:14" x14ac:dyDescent="0.3">
      <c r="B26" s="27"/>
      <c r="C26" s="12"/>
      <c r="D26" s="64" t="s">
        <v>12</v>
      </c>
      <c r="E26" s="14"/>
      <c r="F26" s="49" t="s">
        <v>16</v>
      </c>
      <c r="G26" s="49" t="s">
        <v>16</v>
      </c>
      <c r="H26" s="67">
        <f>H25/G25-1</f>
        <v>0.12008733624454138</v>
      </c>
      <c r="I26" s="54"/>
      <c r="J26" s="48">
        <v>0.77400000000000002</v>
      </c>
      <c r="K26" s="66">
        <f>K25/J25-1</f>
        <v>-5.0193050193050204E-2</v>
      </c>
      <c r="L26" s="67">
        <v>7.3170731707317138E-2</v>
      </c>
      <c r="M26" s="16"/>
    </row>
    <row r="27" spans="2:14" x14ac:dyDescent="0.3">
      <c r="B27" s="27"/>
      <c r="C27" s="12"/>
      <c r="D27" s="14" t="s">
        <v>156</v>
      </c>
      <c r="E27" s="14"/>
      <c r="F27" s="72">
        <v>51.38</v>
      </c>
      <c r="G27" s="72">
        <v>35.106999999999999</v>
      </c>
      <c r="H27" s="94">
        <v>71.119</v>
      </c>
      <c r="I27" s="116"/>
      <c r="J27" s="55">
        <v>111.569</v>
      </c>
      <c r="K27" s="133">
        <v>97.766999999999996</v>
      </c>
      <c r="L27" s="148">
        <v>175.24</v>
      </c>
      <c r="M27" s="16"/>
    </row>
    <row r="28" spans="2:14" x14ac:dyDescent="0.3">
      <c r="B28" s="27"/>
      <c r="C28" s="12"/>
      <c r="D28" s="64" t="s">
        <v>12</v>
      </c>
      <c r="E28" s="14"/>
      <c r="F28" s="49" t="s">
        <v>16</v>
      </c>
      <c r="G28" s="49">
        <f>G27/F27-1</f>
        <v>-0.31671856753600625</v>
      </c>
      <c r="H28" s="67">
        <f>H27/G27-1</f>
        <v>1.0257783348050244</v>
      </c>
      <c r="I28" s="54"/>
      <c r="J28" s="48">
        <v>1.6233011991535387</v>
      </c>
      <c r="K28" s="66">
        <f>K27/J27-1</f>
        <v>-0.12370819851392423</v>
      </c>
      <c r="L28" s="67">
        <f>L27/K27-1</f>
        <v>0.79242484682970749</v>
      </c>
      <c r="M28" s="16"/>
    </row>
    <row r="29" spans="2:14" x14ac:dyDescent="0.3">
      <c r="B29" s="27"/>
      <c r="C29" s="12"/>
      <c r="D29" s="14" t="s">
        <v>157</v>
      </c>
      <c r="E29" s="14"/>
      <c r="F29" s="113">
        <v>5.9</v>
      </c>
      <c r="G29" s="113">
        <v>6.165</v>
      </c>
      <c r="H29" s="125">
        <v>8.8520000000000003</v>
      </c>
      <c r="I29" s="116"/>
      <c r="J29" s="190">
        <v>5.8</v>
      </c>
      <c r="K29" s="168">
        <v>6.85</v>
      </c>
      <c r="L29" s="169">
        <v>9.3000000000000007</v>
      </c>
      <c r="M29" s="16"/>
    </row>
    <row r="30" spans="2:14" x14ac:dyDescent="0.3">
      <c r="B30" s="27"/>
      <c r="C30" s="12"/>
      <c r="D30" s="64" t="s">
        <v>12</v>
      </c>
      <c r="E30" s="14"/>
      <c r="F30" s="49" t="s">
        <v>16</v>
      </c>
      <c r="G30" s="49">
        <f>G29/F29-1</f>
        <v>4.4915254237288149E-2</v>
      </c>
      <c r="H30" s="67">
        <f>H29/G29-1</f>
        <v>0.43584752635847535</v>
      </c>
      <c r="I30" s="116"/>
      <c r="J30" s="48" t="s">
        <v>16</v>
      </c>
      <c r="K30" s="66">
        <f>K29/J29-1</f>
        <v>0.18103448275862077</v>
      </c>
      <c r="L30" s="67">
        <f>L29/K29-1</f>
        <v>0.35766423357664245</v>
      </c>
      <c r="M30" s="16"/>
    </row>
    <row r="31" spans="2:14" x14ac:dyDescent="0.3">
      <c r="B31" s="27"/>
      <c r="C31" s="12"/>
      <c r="D31" s="14" t="s">
        <v>158</v>
      </c>
      <c r="E31" s="14"/>
      <c r="F31" s="113" t="s">
        <v>16</v>
      </c>
      <c r="G31" s="113" t="s">
        <v>16</v>
      </c>
      <c r="H31" s="125" t="s">
        <v>16</v>
      </c>
      <c r="I31" s="116"/>
      <c r="J31" s="71" t="s">
        <v>16</v>
      </c>
      <c r="K31" s="133">
        <v>746</v>
      </c>
      <c r="L31" s="148">
        <v>895</v>
      </c>
      <c r="M31" s="16"/>
    </row>
    <row r="32" spans="2:14" x14ac:dyDescent="0.3">
      <c r="B32" s="27"/>
      <c r="C32" s="12"/>
      <c r="D32" s="64" t="s">
        <v>12</v>
      </c>
      <c r="E32" s="14"/>
      <c r="F32" s="49" t="s">
        <v>16</v>
      </c>
      <c r="G32" s="49" t="s">
        <v>16</v>
      </c>
      <c r="H32" s="67" t="s">
        <v>16</v>
      </c>
      <c r="I32" s="116"/>
      <c r="J32" s="48" t="s">
        <v>16</v>
      </c>
      <c r="K32" s="171" t="s">
        <v>16</v>
      </c>
      <c r="L32" s="67">
        <f>L31/K31-1</f>
        <v>0.19973190348525471</v>
      </c>
      <c r="M32" s="16"/>
    </row>
    <row r="33" spans="2:14" ht="14.5" x14ac:dyDescent="0.3">
      <c r="B33" s="27"/>
      <c r="C33" s="12"/>
      <c r="D33" s="14" t="s">
        <v>113</v>
      </c>
      <c r="E33" s="14"/>
      <c r="F33" s="56">
        <v>137</v>
      </c>
      <c r="G33" s="56">
        <v>200</v>
      </c>
      <c r="H33" s="57">
        <v>617</v>
      </c>
      <c r="I33" s="122"/>
      <c r="J33" s="71">
        <v>362</v>
      </c>
      <c r="K33" s="56">
        <v>627</v>
      </c>
      <c r="L33" s="57">
        <v>1619</v>
      </c>
      <c r="M33" s="16"/>
      <c r="N33" s="170"/>
    </row>
    <row r="34" spans="2:14" x14ac:dyDescent="0.3">
      <c r="B34" s="27"/>
      <c r="C34" s="12"/>
      <c r="D34" s="64" t="s">
        <v>9</v>
      </c>
      <c r="E34" s="14"/>
      <c r="F34" s="66">
        <v>3.28125</v>
      </c>
      <c r="G34" s="66">
        <f>G33/F33-1</f>
        <v>0.45985401459854014</v>
      </c>
      <c r="H34" s="67">
        <f>H33/G33-1</f>
        <v>2.085</v>
      </c>
      <c r="I34" s="54"/>
      <c r="J34" s="65">
        <v>2.1480000000000001</v>
      </c>
      <c r="K34" s="66">
        <f>K33/J33-1</f>
        <v>0.7320441988950277</v>
      </c>
      <c r="L34" s="67">
        <f>L33/K33-1</f>
        <v>1.5821371610845296</v>
      </c>
    </row>
    <row r="35" spans="2:14" x14ac:dyDescent="0.3">
      <c r="B35" s="27"/>
      <c r="C35" s="12"/>
      <c r="D35" s="64" t="s">
        <v>10</v>
      </c>
      <c r="E35" s="14"/>
      <c r="F35" s="66">
        <v>2.09</v>
      </c>
      <c r="G35" s="66">
        <v>-0.31543624161073824</v>
      </c>
      <c r="H35" s="67">
        <v>2.1749999999999998</v>
      </c>
      <c r="I35" s="54"/>
      <c r="J35" s="65">
        <v>1.35</v>
      </c>
      <c r="K35" s="66">
        <v>0.2655367231638418</v>
      </c>
      <c r="L35" s="67">
        <v>1.73</v>
      </c>
      <c r="M35" s="16"/>
    </row>
    <row r="36" spans="2:14" s="1" customFormat="1" ht="14.5" x14ac:dyDescent="0.3">
      <c r="B36" s="27"/>
      <c r="D36" s="123" t="s">
        <v>114</v>
      </c>
      <c r="E36" s="123"/>
      <c r="F36" s="56">
        <v>-52</v>
      </c>
      <c r="G36" s="56">
        <v>-51</v>
      </c>
      <c r="H36" s="57">
        <v>-58</v>
      </c>
      <c r="I36" s="116"/>
      <c r="J36" s="71">
        <v>-124</v>
      </c>
      <c r="K36" s="56">
        <v>-114</v>
      </c>
      <c r="L36" s="59">
        <v>-164</v>
      </c>
      <c r="M36" s="124"/>
      <c r="N36" s="170"/>
    </row>
    <row r="37" spans="2:14" x14ac:dyDescent="0.3">
      <c r="B37" s="27"/>
      <c r="C37" s="12"/>
      <c r="D37" s="64" t="s">
        <v>14</v>
      </c>
      <c r="E37" s="14"/>
      <c r="F37" s="66">
        <f>F36/F33</f>
        <v>-0.37956204379562042</v>
      </c>
      <c r="G37" s="66">
        <f>G36/G33</f>
        <v>-0.255</v>
      </c>
      <c r="H37" s="67">
        <f>H36/H33</f>
        <v>-9.4003241491085895E-2</v>
      </c>
      <c r="I37" s="54"/>
      <c r="J37" s="65">
        <f>J36/J33</f>
        <v>-0.34254143646408841</v>
      </c>
      <c r="K37" s="66">
        <f>K36/K33</f>
        <v>-0.18181818181818182</v>
      </c>
      <c r="L37" s="67">
        <f t="shared" ref="L37" si="2">L36/L33</f>
        <v>-0.1012970969734404</v>
      </c>
      <c r="M37" s="16"/>
    </row>
    <row r="38" spans="2:14" x14ac:dyDescent="0.3">
      <c r="B38" s="27"/>
      <c r="C38" s="12"/>
      <c r="D38" s="64"/>
      <c r="E38" s="14"/>
      <c r="F38" s="66"/>
      <c r="G38" s="66"/>
      <c r="H38" s="67"/>
      <c r="I38" s="54"/>
      <c r="J38" s="65"/>
      <c r="K38" s="66"/>
      <c r="L38" s="67"/>
      <c r="M38" s="16"/>
    </row>
    <row r="39" spans="2:14" x14ac:dyDescent="0.3">
      <c r="B39" s="27"/>
      <c r="C39" s="12"/>
      <c r="D39" s="8" t="s">
        <v>65</v>
      </c>
      <c r="E39" s="8"/>
      <c r="F39" s="7"/>
      <c r="G39" s="7"/>
      <c r="H39" s="29"/>
      <c r="I39" s="10"/>
      <c r="J39" s="47"/>
      <c r="K39" s="7"/>
      <c r="L39" s="29"/>
      <c r="M39" s="16"/>
    </row>
    <row r="40" spans="2:14" ht="14.5" x14ac:dyDescent="0.3">
      <c r="B40" s="27"/>
      <c r="C40" s="106" t="s">
        <v>34</v>
      </c>
      <c r="D40" s="8" t="s">
        <v>159</v>
      </c>
      <c r="E40" s="8"/>
      <c r="F40" s="7"/>
      <c r="G40" s="7"/>
      <c r="H40" s="29"/>
      <c r="I40" s="10"/>
      <c r="J40" s="47"/>
      <c r="K40" s="7"/>
      <c r="L40" s="29"/>
      <c r="M40" s="16"/>
    </row>
    <row r="41" spans="2:14" x14ac:dyDescent="0.3">
      <c r="B41" s="27"/>
      <c r="C41" s="12"/>
      <c r="D41" s="64" t="s">
        <v>160</v>
      </c>
      <c r="E41" s="14"/>
      <c r="F41" s="74">
        <v>0.28449999999999998</v>
      </c>
      <c r="G41" s="74">
        <v>0.24</v>
      </c>
      <c r="H41" s="75">
        <v>0.41</v>
      </c>
      <c r="I41" s="54"/>
      <c r="J41" s="73">
        <v>0.23449999999999999</v>
      </c>
      <c r="K41" s="74">
        <v>0.25</v>
      </c>
      <c r="L41" s="161">
        <v>0.33551956129455784</v>
      </c>
      <c r="M41" s="16"/>
    </row>
    <row r="42" spans="2:14" s="13" customFormat="1" x14ac:dyDescent="0.3">
      <c r="B42" s="30"/>
      <c r="C42" s="12"/>
      <c r="D42" s="64" t="s">
        <v>161</v>
      </c>
      <c r="E42" s="14"/>
      <c r="F42" s="74">
        <v>0.24660000000000001</v>
      </c>
      <c r="G42" s="74">
        <v>0.06</v>
      </c>
      <c r="H42" s="75">
        <v>0</v>
      </c>
      <c r="I42" s="54"/>
      <c r="J42" s="73">
        <v>0.25419999999999998</v>
      </c>
      <c r="K42" s="74">
        <v>0.1</v>
      </c>
      <c r="L42" s="161">
        <v>0.13571288853286623</v>
      </c>
      <c r="M42" s="16"/>
    </row>
    <row r="43" spans="2:14" x14ac:dyDescent="0.3">
      <c r="B43" s="27"/>
      <c r="C43" s="12"/>
      <c r="D43" s="14" t="s">
        <v>13</v>
      </c>
      <c r="E43" s="14"/>
      <c r="F43" s="72">
        <v>12.4</v>
      </c>
      <c r="G43" s="72">
        <v>13.8</v>
      </c>
      <c r="H43" s="59">
        <v>22.9</v>
      </c>
      <c r="I43" s="54"/>
      <c r="J43" s="71">
        <v>25.7</v>
      </c>
      <c r="K43" s="72">
        <v>31.1</v>
      </c>
      <c r="L43" s="59">
        <v>48.2</v>
      </c>
      <c r="M43" s="16"/>
    </row>
    <row r="44" spans="2:14" x14ac:dyDescent="0.3">
      <c r="B44" s="27"/>
      <c r="C44" s="12"/>
      <c r="D44" s="64" t="s">
        <v>10</v>
      </c>
      <c r="E44" s="14"/>
      <c r="F44" s="66">
        <v>0.21</v>
      </c>
      <c r="G44" s="66">
        <v>0.1</v>
      </c>
      <c r="H44" s="67">
        <v>0.67</v>
      </c>
      <c r="I44" s="54"/>
      <c r="J44" s="65">
        <v>0.22</v>
      </c>
      <c r="K44" s="66">
        <v>0.2</v>
      </c>
      <c r="L44" s="67">
        <v>0.55000000000000004</v>
      </c>
    </row>
    <row r="45" spans="2:14" s="13" customFormat="1" x14ac:dyDescent="0.3">
      <c r="B45" s="30"/>
      <c r="C45" s="12"/>
      <c r="D45" s="14" t="s">
        <v>17</v>
      </c>
      <c r="E45" s="14"/>
      <c r="F45" s="72">
        <v>7.1</v>
      </c>
      <c r="G45" s="72">
        <v>5.9</v>
      </c>
      <c r="H45" s="59">
        <v>11.1</v>
      </c>
      <c r="I45" s="54"/>
      <c r="J45" s="71">
        <v>13</v>
      </c>
      <c r="K45" s="72">
        <v>12.6</v>
      </c>
      <c r="L45" s="59">
        <v>16.3</v>
      </c>
      <c r="M45" s="16"/>
    </row>
    <row r="46" spans="2:14" x14ac:dyDescent="0.3">
      <c r="B46" s="27"/>
      <c r="C46" s="12"/>
      <c r="D46" s="64" t="s">
        <v>14</v>
      </c>
      <c r="E46" s="14"/>
      <c r="F46" s="66">
        <f>F45/F43</f>
        <v>0.57258064516129026</v>
      </c>
      <c r="G46" s="66">
        <f>G45/G43</f>
        <v>0.42753623188405798</v>
      </c>
      <c r="H46" s="67">
        <f>H45/H43</f>
        <v>0.48471615720524019</v>
      </c>
      <c r="I46" s="54"/>
      <c r="J46" s="65">
        <f>J45/J43</f>
        <v>0.50583657587548636</v>
      </c>
      <c r="K46" s="66">
        <f>K45/K43</f>
        <v>0.40514469453376201</v>
      </c>
      <c r="L46" s="67">
        <f>L45/L43</f>
        <v>0.33817427385892118</v>
      </c>
      <c r="M46" s="16"/>
      <c r="N46" s="127"/>
    </row>
    <row r="47" spans="2:14" ht="14.5" x14ac:dyDescent="0.3">
      <c r="B47" s="27"/>
      <c r="C47" s="12"/>
      <c r="D47" s="8" t="s">
        <v>162</v>
      </c>
      <c r="E47" s="8"/>
      <c r="F47" s="7"/>
      <c r="G47" s="7"/>
      <c r="H47" s="29"/>
      <c r="I47" s="10"/>
      <c r="J47" s="47"/>
      <c r="K47" s="7"/>
      <c r="L47" s="29"/>
      <c r="M47" s="16"/>
    </row>
    <row r="48" spans="2:14" x14ac:dyDescent="0.3">
      <c r="B48" s="27"/>
      <c r="C48" s="12"/>
      <c r="D48" s="64" t="s">
        <v>160</v>
      </c>
      <c r="E48" s="14"/>
      <c r="F48" s="74">
        <v>0.16</v>
      </c>
      <c r="G48" s="74">
        <v>0.11</v>
      </c>
      <c r="H48" s="75">
        <v>0.06</v>
      </c>
      <c r="I48" s="54"/>
      <c r="J48" s="65">
        <v>0.13600000000000001</v>
      </c>
      <c r="K48" s="74">
        <v>0.1</v>
      </c>
      <c r="L48" s="161">
        <v>5.5477335408740558E-2</v>
      </c>
      <c r="M48" s="16"/>
    </row>
    <row r="49" spans="2:14" x14ac:dyDescent="0.3">
      <c r="B49" s="27"/>
      <c r="C49" s="12"/>
      <c r="D49" s="64" t="s">
        <v>161</v>
      </c>
      <c r="E49" s="14"/>
      <c r="F49" s="74">
        <v>0.25</v>
      </c>
      <c r="G49" s="74">
        <v>0.06</v>
      </c>
      <c r="H49" s="75">
        <v>0.15</v>
      </c>
      <c r="I49" s="54"/>
      <c r="J49" s="65">
        <v>0.19</v>
      </c>
      <c r="K49" s="74">
        <v>0.12</v>
      </c>
      <c r="L49" s="161">
        <v>3.8216802002222217E-2</v>
      </c>
      <c r="M49" s="16"/>
    </row>
    <row r="50" spans="2:14" ht="14.5" x14ac:dyDescent="0.3">
      <c r="B50" s="27"/>
      <c r="C50" s="12"/>
      <c r="D50" s="14" t="s">
        <v>164</v>
      </c>
      <c r="E50" s="14"/>
      <c r="F50" s="72">
        <v>156.1</v>
      </c>
      <c r="G50" s="72">
        <v>156</v>
      </c>
      <c r="H50" s="59">
        <v>218</v>
      </c>
      <c r="I50" s="54"/>
      <c r="J50" s="71">
        <v>310.89999999999998</v>
      </c>
      <c r="K50" s="56">
        <v>341</v>
      </c>
      <c r="L50" s="57">
        <v>432</v>
      </c>
      <c r="M50" s="16"/>
      <c r="N50" s="170"/>
    </row>
    <row r="51" spans="2:14" x14ac:dyDescent="0.3">
      <c r="B51" s="27"/>
      <c r="C51" s="12"/>
      <c r="D51" s="64" t="s">
        <v>9</v>
      </c>
      <c r="E51" s="14"/>
      <c r="F51" s="66" t="s">
        <v>16</v>
      </c>
      <c r="G51" s="66">
        <f>G50/F50-1</f>
        <v>-6.4061499039069769E-4</v>
      </c>
      <c r="H51" s="67">
        <f>H50/G50-1</f>
        <v>0.39743589743589736</v>
      </c>
      <c r="I51" s="54"/>
      <c r="J51" s="65" t="s">
        <v>16</v>
      </c>
      <c r="K51" s="66">
        <f>K50/J50-1</f>
        <v>9.681569636539078E-2</v>
      </c>
      <c r="L51" s="67">
        <f>L50/K50-1</f>
        <v>0.26686217008797652</v>
      </c>
      <c r="M51" s="16"/>
    </row>
    <row r="52" spans="2:14" x14ac:dyDescent="0.3">
      <c r="B52" s="27"/>
      <c r="C52" s="12"/>
      <c r="D52" s="64" t="s">
        <v>10</v>
      </c>
      <c r="E52" s="14"/>
      <c r="F52" s="66" t="s">
        <v>16</v>
      </c>
      <c r="G52" s="66">
        <v>-0.03</v>
      </c>
      <c r="H52" s="67">
        <v>0.3</v>
      </c>
      <c r="I52" s="54"/>
      <c r="J52" s="65" t="s">
        <v>16</v>
      </c>
      <c r="K52" s="66">
        <v>0.09</v>
      </c>
      <c r="L52" s="67">
        <v>0.24</v>
      </c>
    </row>
    <row r="53" spans="2:14" ht="14.5" x14ac:dyDescent="0.3">
      <c r="B53" s="27"/>
      <c r="C53" s="12"/>
      <c r="D53" s="123" t="s">
        <v>165</v>
      </c>
      <c r="E53" s="14"/>
      <c r="F53" s="56">
        <v>59.4</v>
      </c>
      <c r="G53" s="56">
        <v>69</v>
      </c>
      <c r="H53" s="57">
        <v>66</v>
      </c>
      <c r="I53" s="115"/>
      <c r="J53" s="71">
        <v>100</v>
      </c>
      <c r="K53" s="56">
        <v>118</v>
      </c>
      <c r="L53" s="59">
        <v>95</v>
      </c>
      <c r="M53" s="16"/>
      <c r="N53" s="170"/>
    </row>
    <row r="54" spans="2:14" x14ac:dyDescent="0.3">
      <c r="B54" s="27"/>
      <c r="C54" s="12"/>
      <c r="D54" s="64" t="s">
        <v>14</v>
      </c>
      <c r="E54" s="14"/>
      <c r="F54" s="66">
        <f>F53/F50</f>
        <v>0.38052530429212045</v>
      </c>
      <c r="G54" s="66">
        <f>G53/G50</f>
        <v>0.44230769230769229</v>
      </c>
      <c r="H54" s="67">
        <f>H53/H50</f>
        <v>0.30275229357798167</v>
      </c>
      <c r="I54" s="54"/>
      <c r="J54" s="65">
        <f>J53/J50</f>
        <v>0.32164683177870701</v>
      </c>
      <c r="K54" s="66">
        <f>K53/K50</f>
        <v>0.3460410557184751</v>
      </c>
      <c r="L54" s="67">
        <f t="shared" ref="L54" si="3">L53/L50</f>
        <v>0.21990740740740741</v>
      </c>
      <c r="M54" s="16"/>
    </row>
    <row r="55" spans="2:14" ht="14.5" x14ac:dyDescent="0.3">
      <c r="B55" s="27"/>
      <c r="C55" s="106" t="s">
        <v>35</v>
      </c>
      <c r="D55" s="8" t="s">
        <v>163</v>
      </c>
      <c r="E55" s="8"/>
      <c r="F55" s="7"/>
      <c r="G55" s="7"/>
      <c r="H55" s="29"/>
      <c r="I55" s="10"/>
      <c r="J55" s="47"/>
      <c r="K55" s="7"/>
      <c r="L55" s="29"/>
    </row>
    <row r="56" spans="2:14" x14ac:dyDescent="0.3">
      <c r="B56" s="27"/>
      <c r="C56" s="12"/>
      <c r="D56" s="64" t="s">
        <v>160</v>
      </c>
      <c r="E56" s="14"/>
      <c r="F56" s="74">
        <v>4.6199999999999998E-2</v>
      </c>
      <c r="G56" s="74">
        <v>0.21</v>
      </c>
      <c r="H56" s="75">
        <v>-0.05</v>
      </c>
      <c r="I56" s="54"/>
      <c r="J56" s="73">
        <v>4.1099999999999998E-2</v>
      </c>
      <c r="K56" s="74">
        <v>0.19</v>
      </c>
      <c r="L56" s="161">
        <v>-7.2860775466820349E-2</v>
      </c>
      <c r="M56" s="16"/>
    </row>
    <row r="57" spans="2:14" x14ac:dyDescent="0.3">
      <c r="B57" s="27"/>
      <c r="C57" s="12"/>
      <c r="D57" s="64" t="s">
        <v>161</v>
      </c>
      <c r="E57" s="14"/>
      <c r="F57" s="74">
        <v>0.19040000000000001</v>
      </c>
      <c r="G57" s="74">
        <v>-0.26</v>
      </c>
      <c r="H57" s="67">
        <v>0.6</v>
      </c>
      <c r="I57" s="54"/>
      <c r="J57" s="73">
        <v>7.1499999999999994E-2</v>
      </c>
      <c r="K57" s="74">
        <v>-0.12</v>
      </c>
      <c r="L57" s="161">
        <v>0.49807350427741559</v>
      </c>
      <c r="M57" s="16"/>
    </row>
    <row r="58" spans="2:14" ht="14.5" x14ac:dyDescent="0.3">
      <c r="B58" s="27"/>
      <c r="C58" s="12"/>
      <c r="D58" s="14" t="s">
        <v>96</v>
      </c>
      <c r="E58" s="14"/>
      <c r="F58" s="72">
        <v>86.6</v>
      </c>
      <c r="G58" s="72">
        <v>83.7</v>
      </c>
      <c r="H58" s="59">
        <v>193</v>
      </c>
      <c r="I58" s="54"/>
      <c r="J58" s="71">
        <v>179</v>
      </c>
      <c r="K58" s="72">
        <v>242</v>
      </c>
      <c r="L58" s="57">
        <v>399</v>
      </c>
      <c r="M58" s="16"/>
    </row>
    <row r="59" spans="2:14" x14ac:dyDescent="0.3">
      <c r="B59" s="27"/>
      <c r="C59" s="12"/>
      <c r="D59" s="64" t="s">
        <v>10</v>
      </c>
      <c r="E59" s="14"/>
      <c r="F59" s="66">
        <v>0.25</v>
      </c>
      <c r="G59" s="66">
        <v>-0.05</v>
      </c>
      <c r="H59" s="67">
        <v>0.4</v>
      </c>
      <c r="I59" s="54"/>
      <c r="J59" s="65">
        <v>0.2</v>
      </c>
      <c r="K59" s="66">
        <v>0.02</v>
      </c>
      <c r="L59" s="189">
        <v>0.27</v>
      </c>
      <c r="M59" s="16"/>
    </row>
    <row r="60" spans="2:14" ht="14.5" x14ac:dyDescent="0.3">
      <c r="B60" s="27"/>
      <c r="C60" s="12"/>
      <c r="D60" s="14" t="s">
        <v>97</v>
      </c>
      <c r="E60" s="14"/>
      <c r="F60" s="72">
        <v>-18.899999999999999</v>
      </c>
      <c r="G60" s="72">
        <v>17.100000000000001</v>
      </c>
      <c r="H60" s="59">
        <v>44</v>
      </c>
      <c r="I60" s="54"/>
      <c r="J60" s="71">
        <v>-6</v>
      </c>
      <c r="K60" s="72">
        <v>-8</v>
      </c>
      <c r="L60" s="57">
        <v>24</v>
      </c>
      <c r="M60" s="16"/>
    </row>
    <row r="61" spans="2:14" ht="14" thickBot="1" x14ac:dyDescent="0.35">
      <c r="B61" s="27"/>
      <c r="C61" s="12"/>
      <c r="D61" s="64" t="s">
        <v>14</v>
      </c>
      <c r="E61" s="14"/>
      <c r="F61" s="69">
        <f>F60/F58</f>
        <v>-0.21824480369515012</v>
      </c>
      <c r="G61" s="69">
        <f>G60/G58</f>
        <v>0.20430107526881722</v>
      </c>
      <c r="H61" s="70">
        <f>H60/H58</f>
        <v>0.22797927461139897</v>
      </c>
      <c r="I61" s="54"/>
      <c r="J61" s="68">
        <f>J60/J58</f>
        <v>-3.3519553072625698E-2</v>
      </c>
      <c r="K61" s="69">
        <f>K60/K58</f>
        <v>-3.3057851239669422E-2</v>
      </c>
      <c r="L61" s="70">
        <f>L60/L58</f>
        <v>6.0150375939849621E-2</v>
      </c>
      <c r="M61" s="16"/>
    </row>
    <row r="62" spans="2:14" x14ac:dyDescent="0.3">
      <c r="B62" s="27"/>
      <c r="C62" s="15"/>
      <c r="D62" s="9"/>
      <c r="E62" s="9"/>
      <c r="F62" s="9"/>
      <c r="G62" s="9"/>
      <c r="H62" s="9"/>
      <c r="I62" s="16"/>
      <c r="J62" s="9"/>
      <c r="K62" s="9"/>
      <c r="L62" s="31"/>
      <c r="M62" s="16"/>
    </row>
    <row r="63" spans="2:14" x14ac:dyDescent="0.3">
      <c r="B63" s="27"/>
      <c r="C63" s="15"/>
      <c r="D63" s="17" t="s">
        <v>15</v>
      </c>
      <c r="E63" s="17"/>
      <c r="F63" s="9"/>
      <c r="G63" s="9"/>
      <c r="H63" s="9"/>
      <c r="I63" s="16"/>
      <c r="J63" s="9"/>
      <c r="K63" s="9"/>
      <c r="L63" s="31"/>
    </row>
    <row r="64" spans="2:14" x14ac:dyDescent="0.3">
      <c r="B64" s="27"/>
      <c r="C64" s="15"/>
      <c r="D64" s="18" t="s">
        <v>42</v>
      </c>
      <c r="E64" s="117" t="s">
        <v>146</v>
      </c>
      <c r="F64" s="21"/>
      <c r="G64" s="21"/>
      <c r="H64" s="21"/>
      <c r="I64" s="21"/>
      <c r="J64" s="21"/>
      <c r="K64" s="21"/>
      <c r="L64" s="32"/>
      <c r="M64" s="16"/>
    </row>
    <row r="65" spans="2:13" x14ac:dyDescent="0.3">
      <c r="B65" s="27"/>
      <c r="C65" s="15"/>
      <c r="D65" s="18"/>
      <c r="E65" s="19" t="s">
        <v>66</v>
      </c>
      <c r="F65" s="21"/>
      <c r="G65" s="21"/>
      <c r="H65" s="21"/>
      <c r="I65" s="21"/>
      <c r="J65" s="21"/>
      <c r="K65" s="21"/>
      <c r="L65" s="32"/>
      <c r="M65" s="16"/>
    </row>
    <row r="66" spans="2:13" x14ac:dyDescent="0.3">
      <c r="B66" s="27"/>
      <c r="C66" s="15"/>
      <c r="D66" s="18" t="s">
        <v>43</v>
      </c>
      <c r="E66" s="19" t="s">
        <v>148</v>
      </c>
      <c r="F66" s="21"/>
      <c r="G66" s="21"/>
      <c r="H66" s="21"/>
      <c r="I66" s="21"/>
      <c r="J66" s="21"/>
      <c r="K66" s="21"/>
      <c r="L66" s="32"/>
      <c r="M66" s="16"/>
    </row>
    <row r="67" spans="2:13" x14ac:dyDescent="0.3">
      <c r="B67" s="27"/>
      <c r="C67" s="15"/>
      <c r="D67" s="18"/>
      <c r="E67" s="19" t="s">
        <v>149</v>
      </c>
      <c r="F67" s="21"/>
      <c r="G67" s="21"/>
      <c r="H67" s="21"/>
      <c r="I67" s="21"/>
      <c r="J67" s="21"/>
      <c r="K67" s="21"/>
      <c r="L67" s="32"/>
      <c r="M67" s="16"/>
    </row>
    <row r="68" spans="2:13" x14ac:dyDescent="0.3">
      <c r="B68" s="27"/>
      <c r="D68" s="18" t="s">
        <v>44</v>
      </c>
      <c r="E68" s="126" t="s">
        <v>68</v>
      </c>
      <c r="L68" s="33"/>
    </row>
    <row r="69" spans="2:13" x14ac:dyDescent="0.3">
      <c r="B69" s="27"/>
      <c r="D69" s="18" t="s">
        <v>45</v>
      </c>
      <c r="E69" s="19" t="s">
        <v>150</v>
      </c>
      <c r="L69" s="33"/>
    </row>
    <row r="70" spans="2:13" x14ac:dyDescent="0.3">
      <c r="B70" s="27"/>
      <c r="D70" s="18" t="s">
        <v>46</v>
      </c>
      <c r="E70" s="19" t="s">
        <v>151</v>
      </c>
      <c r="L70" s="33"/>
    </row>
    <row r="71" spans="2:13" x14ac:dyDescent="0.3">
      <c r="B71" s="27"/>
      <c r="D71" s="18" t="s">
        <v>47</v>
      </c>
      <c r="E71" s="126" t="s">
        <v>67</v>
      </c>
      <c r="L71" s="33"/>
    </row>
    <row r="72" spans="2:13" s="1" customFormat="1" ht="14" thickBot="1" x14ac:dyDescent="0.35">
      <c r="B72" s="34"/>
      <c r="C72" s="38"/>
      <c r="D72" s="35" t="s">
        <v>55</v>
      </c>
      <c r="E72" s="36" t="s">
        <v>98</v>
      </c>
      <c r="F72" s="37"/>
      <c r="G72" s="37"/>
      <c r="H72" s="37"/>
      <c r="I72" s="38"/>
      <c r="J72" s="37"/>
      <c r="K72" s="37"/>
      <c r="L72" s="39"/>
      <c r="M72" s="16"/>
    </row>
    <row r="73" spans="2:13" s="9" customFormat="1" ht="6" customHeight="1" x14ac:dyDescent="0.3">
      <c r="B73" s="12"/>
      <c r="C73" s="11"/>
      <c r="D73" s="11"/>
      <c r="E73" s="12"/>
      <c r="F73" s="12"/>
      <c r="G73" s="12"/>
      <c r="H73" s="12"/>
      <c r="I73" s="13"/>
      <c r="J73" s="12"/>
      <c r="K73" s="12"/>
      <c r="L73" s="12"/>
    </row>
    <row r="74" spans="2:13" x14ac:dyDescent="0.3">
      <c r="E74" s="22"/>
    </row>
    <row r="75" spans="2:13" x14ac:dyDescent="0.3">
      <c r="E75" s="22"/>
    </row>
    <row r="78" spans="2:13" x14ac:dyDescent="0.3">
      <c r="M78" s="16"/>
    </row>
  </sheetData>
  <phoneticPr fontId="17" type="noConversion"/>
  <pageMargins left="0.7" right="0.7" top="0.75" bottom="0.75" header="0.3" footer="0.3"/>
  <pageSetup scale="55" orientation="portrait" r:id="rId1"/>
  <ignoredErrors>
    <ignoredError sqref="D64:D67 D72 D68:D70 D71" numberStoredAsText="1"/>
    <ignoredError sqref="F19 G19:I19 J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EC89C-A9FA-4C2D-A382-7462DFC8E4A1}">
  <sheetPr>
    <pageSetUpPr fitToPage="1"/>
  </sheetPr>
  <dimension ref="B1:N168"/>
  <sheetViews>
    <sheetView showGridLines="0" zoomScaleNormal="100" zoomScaleSheetLayoutView="100" workbookViewId="0">
      <pane xSplit="5" ySplit="3" topLeftCell="F4" activePane="bottomRight" state="frozen"/>
      <selection pane="topRight" activeCell="E1" sqref="E1"/>
      <selection pane="bottomLeft" activeCell="A3" sqref="A3"/>
      <selection pane="bottomRight" activeCell="B2" sqref="B2"/>
    </sheetView>
  </sheetViews>
  <sheetFormatPr defaultColWidth="9.1796875" defaultRowHeight="13.5" x14ac:dyDescent="0.3"/>
  <cols>
    <col min="1" max="1" width="1.7265625" style="12" customWidth="1"/>
    <col min="2" max="2" width="4.7265625" style="12" customWidth="1"/>
    <col min="3" max="3" width="33.81640625" style="11" customWidth="1"/>
    <col min="4" max="4" width="2.81640625" style="11" customWidth="1"/>
    <col min="5" max="5" width="44.453125" style="12" customWidth="1"/>
    <col min="6" max="8" width="12.1796875" style="12" customWidth="1"/>
    <col min="9" max="9" width="2.453125" style="13" customWidth="1"/>
    <col min="10" max="12" width="12.1796875" style="12" customWidth="1"/>
    <col min="13" max="13" width="1.26953125" style="9" customWidth="1"/>
    <col min="14" max="14" width="13.7265625" style="12" bestFit="1" customWidth="1"/>
    <col min="15" max="16384" width="9.1796875" style="12"/>
  </cols>
  <sheetData>
    <row r="1" spans="2:13" ht="7.5" customHeight="1" thickBot="1" x14ac:dyDescent="0.35"/>
    <row r="2" spans="2:13" x14ac:dyDescent="0.3">
      <c r="B2" s="23" t="s">
        <v>26</v>
      </c>
      <c r="C2" s="24"/>
      <c r="D2" s="25"/>
      <c r="E2" s="25"/>
      <c r="F2" s="25"/>
      <c r="G2" s="25"/>
      <c r="H2" s="26"/>
      <c r="I2" s="101"/>
      <c r="J2" s="23"/>
      <c r="K2" s="25"/>
      <c r="L2" s="26"/>
    </row>
    <row r="3" spans="2:13" x14ac:dyDescent="0.3">
      <c r="B3" s="27"/>
      <c r="C3" s="6" t="s">
        <v>36</v>
      </c>
      <c r="D3" s="9" t="s">
        <v>18</v>
      </c>
      <c r="E3" s="14"/>
      <c r="F3" s="108" t="s">
        <v>5</v>
      </c>
      <c r="G3" s="108" t="s">
        <v>6</v>
      </c>
      <c r="H3" s="109" t="s">
        <v>63</v>
      </c>
      <c r="I3" s="112"/>
      <c r="J3" s="111" t="s">
        <v>0</v>
      </c>
      <c r="K3" s="108" t="s">
        <v>53</v>
      </c>
      <c r="L3" s="109" t="s">
        <v>73</v>
      </c>
    </row>
    <row r="4" spans="2:13" x14ac:dyDescent="0.3">
      <c r="B4" s="27"/>
      <c r="C4" s="12"/>
      <c r="D4" s="8" t="s">
        <v>2</v>
      </c>
      <c r="E4" s="8"/>
      <c r="F4" s="7"/>
      <c r="G4" s="7"/>
      <c r="H4" s="29"/>
      <c r="I4" s="10"/>
      <c r="J4" s="47"/>
      <c r="K4" s="7"/>
      <c r="L4" s="29"/>
    </row>
    <row r="5" spans="2:13" ht="14.5" x14ac:dyDescent="0.3">
      <c r="B5" s="27"/>
      <c r="C5" s="12"/>
      <c r="D5" s="14" t="s">
        <v>62</v>
      </c>
      <c r="E5" s="14"/>
      <c r="F5" s="72" t="s">
        <v>16</v>
      </c>
      <c r="G5" s="72" t="s">
        <v>16</v>
      </c>
      <c r="H5" s="59" t="s">
        <v>16</v>
      </c>
      <c r="I5" s="54"/>
      <c r="J5" s="71" t="s">
        <v>16</v>
      </c>
      <c r="K5" s="72">
        <v>2775.7</v>
      </c>
      <c r="L5" s="59">
        <v>4238</v>
      </c>
      <c r="M5" s="16"/>
    </row>
    <row r="6" spans="2:13" s="13" customFormat="1" x14ac:dyDescent="0.3">
      <c r="B6" s="30"/>
      <c r="C6" s="12"/>
      <c r="D6" s="64" t="s">
        <v>60</v>
      </c>
      <c r="E6" s="14"/>
      <c r="F6" s="66">
        <v>1.099</v>
      </c>
      <c r="G6" s="66">
        <v>0.53</v>
      </c>
      <c r="H6" s="67">
        <v>0.7</v>
      </c>
      <c r="I6" s="54"/>
      <c r="J6" s="65">
        <v>1.0223</v>
      </c>
      <c r="K6" s="66">
        <v>0.52</v>
      </c>
      <c r="L6" s="67">
        <v>0.52</v>
      </c>
      <c r="M6" s="12"/>
    </row>
    <row r="7" spans="2:13" ht="14.5" x14ac:dyDescent="0.3">
      <c r="B7" s="27"/>
      <c r="C7" s="12"/>
      <c r="D7" s="14" t="s">
        <v>20</v>
      </c>
      <c r="E7" s="14"/>
      <c r="F7" s="72" t="s">
        <v>16</v>
      </c>
      <c r="G7" s="72" t="s">
        <v>16</v>
      </c>
      <c r="H7" s="59" t="s">
        <v>16</v>
      </c>
      <c r="I7" s="54"/>
      <c r="J7" s="71" t="s">
        <v>16</v>
      </c>
      <c r="K7" s="72">
        <v>31846.120082047157</v>
      </c>
      <c r="L7" s="59">
        <v>50964.974735478681</v>
      </c>
      <c r="M7" s="16"/>
    </row>
    <row r="8" spans="2:13" s="13" customFormat="1" x14ac:dyDescent="0.3">
      <c r="B8" s="30"/>
      <c r="C8" s="12"/>
      <c r="D8" s="64" t="s">
        <v>9</v>
      </c>
      <c r="E8" s="14"/>
      <c r="F8" s="66">
        <v>0.73</v>
      </c>
      <c r="G8" s="66">
        <v>0.51</v>
      </c>
      <c r="H8" s="67">
        <v>0.8</v>
      </c>
      <c r="I8" s="54"/>
      <c r="J8" s="65">
        <v>0.67</v>
      </c>
      <c r="K8" s="66">
        <v>0.64</v>
      </c>
      <c r="L8" s="67">
        <f>L7/K7-1</f>
        <v>0.60035114494872288</v>
      </c>
      <c r="M8" s="12"/>
    </row>
    <row r="9" spans="2:13" x14ac:dyDescent="0.3">
      <c r="B9" s="27"/>
      <c r="C9" s="12"/>
      <c r="D9" s="64" t="s">
        <v>19</v>
      </c>
      <c r="E9" s="14"/>
      <c r="F9" s="66">
        <v>0.81</v>
      </c>
      <c r="G9" s="66">
        <v>0.69</v>
      </c>
      <c r="H9" s="67">
        <v>0.73</v>
      </c>
      <c r="I9" s="54"/>
      <c r="J9" s="65">
        <v>0.7611</v>
      </c>
      <c r="K9" s="66">
        <v>0.7</v>
      </c>
      <c r="L9" s="67">
        <v>0.59</v>
      </c>
      <c r="M9" s="16"/>
    </row>
    <row r="10" spans="2:13" x14ac:dyDescent="0.3">
      <c r="B10" s="27"/>
      <c r="C10" s="12"/>
      <c r="D10" s="14" t="s">
        <v>13</v>
      </c>
      <c r="E10" s="14"/>
      <c r="F10" s="72">
        <v>306</v>
      </c>
      <c r="G10" s="72">
        <v>610</v>
      </c>
      <c r="H10" s="59">
        <v>1261</v>
      </c>
      <c r="I10" s="54"/>
      <c r="J10" s="71">
        <v>751</v>
      </c>
      <c r="K10" s="72">
        <v>1486</v>
      </c>
      <c r="L10" s="59">
        <v>2992</v>
      </c>
      <c r="M10" s="16"/>
    </row>
    <row r="11" spans="2:13" s="13" customFormat="1" x14ac:dyDescent="0.3">
      <c r="B11" s="30"/>
      <c r="C11" s="12"/>
      <c r="D11" s="64" t="s">
        <v>9</v>
      </c>
      <c r="E11" s="14"/>
      <c r="F11" s="66">
        <v>0.69099999999999995</v>
      </c>
      <c r="G11" s="66">
        <f>G10/F10-1</f>
        <v>0.99346405228758172</v>
      </c>
      <c r="H11" s="67">
        <f>H10/G10-1</f>
        <v>1.0672131147540984</v>
      </c>
      <c r="I11" s="54"/>
      <c r="J11" s="65">
        <v>0.99</v>
      </c>
      <c r="K11" s="66">
        <f>K10/J10-1</f>
        <v>0.97869507323568583</v>
      </c>
      <c r="L11" s="67">
        <f>L10/K10-1</f>
        <v>1.0134589502018843</v>
      </c>
      <c r="M11" s="12"/>
    </row>
    <row r="12" spans="2:13" x14ac:dyDescent="0.3">
      <c r="B12" s="27"/>
      <c r="C12" s="12"/>
      <c r="D12" s="64" t="s">
        <v>10</v>
      </c>
      <c r="E12" s="14"/>
      <c r="F12" s="66">
        <v>0.69</v>
      </c>
      <c r="G12" s="66">
        <v>1.41</v>
      </c>
      <c r="H12" s="67">
        <v>0.86</v>
      </c>
      <c r="I12" s="54"/>
      <c r="J12" s="65">
        <v>1.05</v>
      </c>
      <c r="K12" s="66">
        <v>1.27</v>
      </c>
      <c r="L12" s="67">
        <v>0.77</v>
      </c>
      <c r="M12" s="16"/>
    </row>
    <row r="13" spans="2:13" s="13" customFormat="1" x14ac:dyDescent="0.3">
      <c r="B13" s="30"/>
      <c r="C13" s="12"/>
      <c r="D13" s="14" t="s">
        <v>17</v>
      </c>
      <c r="E13" s="14"/>
      <c r="F13" s="72">
        <v>-283</v>
      </c>
      <c r="G13" s="72">
        <v>-189</v>
      </c>
      <c r="H13" s="59">
        <v>-312</v>
      </c>
      <c r="I13" s="54"/>
      <c r="J13" s="71">
        <v>-624</v>
      </c>
      <c r="K13" s="72">
        <v>-355</v>
      </c>
      <c r="L13" s="59">
        <v>-724</v>
      </c>
      <c r="M13" s="12"/>
    </row>
    <row r="14" spans="2:13" x14ac:dyDescent="0.3">
      <c r="B14" s="27"/>
      <c r="C14" s="12"/>
      <c r="D14" s="64" t="s">
        <v>14</v>
      </c>
      <c r="E14" s="14"/>
      <c r="F14" s="66">
        <f>F13/F10</f>
        <v>-0.92483660130718959</v>
      </c>
      <c r="G14" s="66">
        <f>G13/G10</f>
        <v>-0.30983606557377047</v>
      </c>
      <c r="H14" s="67">
        <f>H13/H10</f>
        <v>-0.24742268041237114</v>
      </c>
      <c r="I14" s="54"/>
      <c r="J14" s="65">
        <f>J13/J10</f>
        <v>-0.83089214380825571</v>
      </c>
      <c r="K14" s="66">
        <f>K13/K10</f>
        <v>-0.2388963660834455</v>
      </c>
      <c r="L14" s="67">
        <f>L13/L10</f>
        <v>-0.24197860962566844</v>
      </c>
      <c r="M14" s="12"/>
    </row>
    <row r="15" spans="2:13" x14ac:dyDescent="0.3">
      <c r="B15" s="27"/>
      <c r="C15" s="12"/>
      <c r="D15" s="8" t="s">
        <v>86</v>
      </c>
      <c r="E15" s="8"/>
      <c r="F15" s="7"/>
      <c r="G15" s="7"/>
      <c r="H15" s="29"/>
      <c r="I15" s="10"/>
      <c r="J15" s="47"/>
      <c r="K15" s="7"/>
      <c r="L15" s="29"/>
    </row>
    <row r="16" spans="2:13" ht="14.5" x14ac:dyDescent="0.3">
      <c r="B16" s="27"/>
      <c r="C16" s="12"/>
      <c r="D16" s="14" t="s">
        <v>62</v>
      </c>
      <c r="E16" s="14"/>
      <c r="F16" s="72" t="s">
        <v>16</v>
      </c>
      <c r="G16" s="72" t="s">
        <v>16</v>
      </c>
      <c r="H16" s="59" t="s">
        <v>16</v>
      </c>
      <c r="I16" s="54"/>
      <c r="J16" s="71" t="s">
        <v>16</v>
      </c>
      <c r="K16" s="72">
        <f>2658</f>
        <v>2658</v>
      </c>
      <c r="L16" s="59">
        <v>3987.5</v>
      </c>
      <c r="M16" s="16"/>
    </row>
    <row r="17" spans="2:13" s="13" customFormat="1" x14ac:dyDescent="0.3">
      <c r="B17" s="30"/>
      <c r="C17" s="12"/>
      <c r="D17" s="64" t="s">
        <v>12</v>
      </c>
      <c r="E17" s="14"/>
      <c r="F17" s="66" t="s">
        <v>16</v>
      </c>
      <c r="G17" s="66" t="s">
        <v>16</v>
      </c>
      <c r="H17" s="67" t="s">
        <v>16</v>
      </c>
      <c r="I17" s="54"/>
      <c r="J17" s="65" t="s">
        <v>16</v>
      </c>
      <c r="K17" s="66" t="s">
        <v>16</v>
      </c>
      <c r="L17" s="67">
        <f>L16/K16-1</f>
        <v>0.5001881113619262</v>
      </c>
      <c r="M17" s="12"/>
    </row>
    <row r="18" spans="2:13" ht="14.5" x14ac:dyDescent="0.3">
      <c r="B18" s="27"/>
      <c r="C18" s="12"/>
      <c r="D18" s="14" t="s">
        <v>20</v>
      </c>
      <c r="E18" s="14"/>
      <c r="F18" s="72" t="s">
        <v>16</v>
      </c>
      <c r="G18" s="72" t="s">
        <v>16</v>
      </c>
      <c r="H18" s="59" t="s">
        <v>16</v>
      </c>
      <c r="I18" s="54"/>
      <c r="J18" s="71" t="s">
        <v>16</v>
      </c>
      <c r="K18" s="72">
        <v>31092</v>
      </c>
      <c r="L18" s="59">
        <v>48310</v>
      </c>
      <c r="M18" s="16"/>
    </row>
    <row r="19" spans="2:13" s="13" customFormat="1" x14ac:dyDescent="0.3">
      <c r="B19" s="30"/>
      <c r="C19" s="12"/>
      <c r="D19" s="64" t="s">
        <v>9</v>
      </c>
      <c r="E19" s="14"/>
      <c r="F19" s="66" t="s">
        <v>16</v>
      </c>
      <c r="G19" s="66" t="s">
        <v>16</v>
      </c>
      <c r="H19" s="67" t="s">
        <v>16</v>
      </c>
      <c r="I19" s="54"/>
      <c r="J19" s="65" t="s">
        <v>16</v>
      </c>
      <c r="K19" s="66" t="s">
        <v>16</v>
      </c>
      <c r="L19" s="67">
        <f>L18/K18-1</f>
        <v>0.55377589090441282</v>
      </c>
      <c r="M19" s="12"/>
    </row>
    <row r="20" spans="2:13" x14ac:dyDescent="0.3">
      <c r="B20" s="27"/>
      <c r="C20" s="12"/>
      <c r="D20" s="64" t="s">
        <v>10</v>
      </c>
      <c r="E20" s="14"/>
      <c r="F20" s="66" t="s">
        <v>16</v>
      </c>
      <c r="G20" s="66" t="s">
        <v>16</v>
      </c>
      <c r="H20" s="67" t="s">
        <v>16</v>
      </c>
      <c r="I20" s="54"/>
      <c r="J20" s="65" t="s">
        <v>16</v>
      </c>
      <c r="K20" s="66" t="s">
        <v>16</v>
      </c>
      <c r="L20" s="67">
        <v>0.56000000000000005</v>
      </c>
      <c r="M20" s="16"/>
    </row>
    <row r="21" spans="2:13" x14ac:dyDescent="0.3">
      <c r="B21" s="27"/>
      <c r="C21" s="12"/>
      <c r="D21" s="14" t="s">
        <v>13</v>
      </c>
      <c r="E21" s="14"/>
      <c r="F21" s="72" t="s">
        <v>16</v>
      </c>
      <c r="G21" s="72" t="s">
        <v>16</v>
      </c>
      <c r="H21" s="59" t="s">
        <v>16</v>
      </c>
      <c r="I21" s="54"/>
      <c r="J21" s="71" t="s">
        <v>16</v>
      </c>
      <c r="K21" s="72">
        <v>1396</v>
      </c>
      <c r="L21" s="59">
        <v>2545</v>
      </c>
      <c r="M21" s="16"/>
    </row>
    <row r="22" spans="2:13" s="13" customFormat="1" x14ac:dyDescent="0.3">
      <c r="B22" s="30"/>
      <c r="C22" s="12"/>
      <c r="D22" s="64" t="s">
        <v>9</v>
      </c>
      <c r="E22" s="14"/>
      <c r="F22" s="66" t="s">
        <v>16</v>
      </c>
      <c r="G22" s="66" t="s">
        <v>16</v>
      </c>
      <c r="H22" s="67" t="s">
        <v>16</v>
      </c>
      <c r="I22" s="54"/>
      <c r="J22" s="65" t="s">
        <v>16</v>
      </c>
      <c r="K22" s="66" t="s">
        <v>16</v>
      </c>
      <c r="L22" s="67">
        <f>L21/K21-1</f>
        <v>0.82306590257879653</v>
      </c>
      <c r="M22" s="12"/>
    </row>
    <row r="23" spans="2:13" x14ac:dyDescent="0.3">
      <c r="B23" s="27"/>
      <c r="C23" s="12"/>
      <c r="D23" s="64" t="s">
        <v>10</v>
      </c>
      <c r="E23" s="14"/>
      <c r="F23" s="66" t="s">
        <v>16</v>
      </c>
      <c r="G23" s="66" t="s">
        <v>16</v>
      </c>
      <c r="H23" s="67" t="s">
        <v>16</v>
      </c>
      <c r="I23" s="54"/>
      <c r="J23" s="65" t="s">
        <v>16</v>
      </c>
      <c r="K23" s="66" t="s">
        <v>16</v>
      </c>
      <c r="L23" s="67">
        <v>0.63</v>
      </c>
      <c r="M23" s="16"/>
    </row>
    <row r="24" spans="2:13" s="13" customFormat="1" x14ac:dyDescent="0.3">
      <c r="B24" s="30"/>
      <c r="C24" s="12"/>
      <c r="D24" s="14" t="s">
        <v>17</v>
      </c>
      <c r="E24" s="14"/>
      <c r="F24" s="72" t="s">
        <v>16</v>
      </c>
      <c r="G24" s="72" t="s">
        <v>16</v>
      </c>
      <c r="H24" s="59" t="s">
        <v>16</v>
      </c>
      <c r="I24" s="54"/>
      <c r="J24" s="71" t="s">
        <v>16</v>
      </c>
      <c r="K24" s="72">
        <v>-214</v>
      </c>
      <c r="L24" s="59">
        <v>-272</v>
      </c>
      <c r="M24" s="12"/>
    </row>
    <row r="25" spans="2:13" x14ac:dyDescent="0.3">
      <c r="B25" s="27"/>
      <c r="C25" s="12"/>
      <c r="D25" s="64" t="s">
        <v>14</v>
      </c>
      <c r="E25" s="14"/>
      <c r="F25" s="66" t="s">
        <v>16</v>
      </c>
      <c r="G25" s="66" t="s">
        <v>16</v>
      </c>
      <c r="H25" s="67" t="s">
        <v>16</v>
      </c>
      <c r="I25" s="54"/>
      <c r="J25" s="65" t="s">
        <v>16</v>
      </c>
      <c r="K25" s="66">
        <f>K24/K21</f>
        <v>-0.15329512893982808</v>
      </c>
      <c r="L25" s="67">
        <f>L24/L21</f>
        <v>-0.1068762278978389</v>
      </c>
      <c r="M25" s="12"/>
    </row>
    <row r="26" spans="2:13" ht="14.5" x14ac:dyDescent="0.3">
      <c r="B26" s="27"/>
      <c r="C26" s="12"/>
      <c r="D26" s="8" t="s">
        <v>171</v>
      </c>
      <c r="E26" s="8"/>
      <c r="F26" s="7"/>
      <c r="G26" s="7"/>
      <c r="H26" s="29"/>
      <c r="I26" s="10"/>
      <c r="J26" s="47"/>
      <c r="K26" s="7"/>
      <c r="L26" s="29"/>
    </row>
    <row r="27" spans="2:13" ht="14.5" x14ac:dyDescent="0.3">
      <c r="B27" s="27"/>
      <c r="C27" s="12"/>
      <c r="D27" s="14" t="s">
        <v>62</v>
      </c>
      <c r="E27" s="14"/>
      <c r="F27" s="72" t="s">
        <v>16</v>
      </c>
      <c r="G27" s="72" t="s">
        <v>16</v>
      </c>
      <c r="H27" s="59" t="s">
        <v>16</v>
      </c>
      <c r="I27" s="54"/>
      <c r="J27" s="71" t="s">
        <v>16</v>
      </c>
      <c r="K27" s="72">
        <f>K5-K16</f>
        <v>117.69999999999982</v>
      </c>
      <c r="L27" s="59">
        <f>L5-L16</f>
        <v>250.5</v>
      </c>
      <c r="M27" s="16"/>
    </row>
    <row r="28" spans="2:13" s="13" customFormat="1" x14ac:dyDescent="0.3">
      <c r="B28" s="30"/>
      <c r="C28" s="12"/>
      <c r="D28" s="64" t="s">
        <v>12</v>
      </c>
      <c r="E28" s="14"/>
      <c r="F28" s="66" t="s">
        <v>16</v>
      </c>
      <c r="G28" s="66" t="s">
        <v>16</v>
      </c>
      <c r="H28" s="67" t="s">
        <v>16</v>
      </c>
      <c r="I28" s="54"/>
      <c r="J28" s="65" t="s">
        <v>16</v>
      </c>
      <c r="K28" s="66" t="s">
        <v>16</v>
      </c>
      <c r="L28" s="67">
        <f>L27/K27-1</f>
        <v>1.1282922684791878</v>
      </c>
      <c r="M28" s="12"/>
    </row>
    <row r="29" spans="2:13" ht="14.5" x14ac:dyDescent="0.3">
      <c r="B29" s="27"/>
      <c r="C29" s="12"/>
      <c r="D29" s="14" t="s">
        <v>20</v>
      </c>
      <c r="E29" s="14"/>
      <c r="F29" s="72" t="s">
        <v>16</v>
      </c>
      <c r="G29" s="72" t="s">
        <v>16</v>
      </c>
      <c r="H29" s="59" t="s">
        <v>16</v>
      </c>
      <c r="I29" s="54"/>
      <c r="J29" s="71" t="s">
        <v>16</v>
      </c>
      <c r="K29" s="72">
        <f>K7-K18</f>
        <v>754.12008204715676</v>
      </c>
      <c r="L29" s="59">
        <f>L7-L18</f>
        <v>2654.9747354786814</v>
      </c>
      <c r="M29" s="16"/>
    </row>
    <row r="30" spans="2:13" s="13" customFormat="1" x14ac:dyDescent="0.3">
      <c r="B30" s="30"/>
      <c r="C30" s="12"/>
      <c r="D30" s="64" t="s">
        <v>9</v>
      </c>
      <c r="E30" s="14"/>
      <c r="F30" s="66" t="s">
        <v>16</v>
      </c>
      <c r="G30" s="66" t="s">
        <v>16</v>
      </c>
      <c r="H30" s="67" t="s">
        <v>16</v>
      </c>
      <c r="I30" s="54"/>
      <c r="J30" s="65" t="s">
        <v>16</v>
      </c>
      <c r="K30" s="66" t="s">
        <v>16</v>
      </c>
      <c r="L30" s="67">
        <f>L29/K29-1</f>
        <v>2.5206259569051763</v>
      </c>
      <c r="M30" s="12"/>
    </row>
    <row r="31" spans="2:13" x14ac:dyDescent="0.3">
      <c r="B31" s="27"/>
      <c r="C31" s="12"/>
      <c r="D31" s="64" t="s">
        <v>10</v>
      </c>
      <c r="E31" s="14"/>
      <c r="F31" s="66" t="s">
        <v>16</v>
      </c>
      <c r="G31" s="66" t="s">
        <v>16</v>
      </c>
      <c r="H31" s="67" t="s">
        <v>16</v>
      </c>
      <c r="I31" s="54"/>
      <c r="J31" s="65" t="s">
        <v>16</v>
      </c>
      <c r="K31" s="66" t="s">
        <v>16</v>
      </c>
      <c r="L31" s="67">
        <v>2.08</v>
      </c>
      <c r="M31" s="16"/>
    </row>
    <row r="32" spans="2:13" x14ac:dyDescent="0.3">
      <c r="B32" s="27"/>
      <c r="C32" s="12"/>
      <c r="D32" s="14" t="s">
        <v>13</v>
      </c>
      <c r="E32" s="14"/>
      <c r="F32" s="72" t="s">
        <v>16</v>
      </c>
      <c r="G32" s="72" t="s">
        <v>16</v>
      </c>
      <c r="H32" s="59" t="s">
        <v>16</v>
      </c>
      <c r="I32" s="54"/>
      <c r="J32" s="71" t="s">
        <v>16</v>
      </c>
      <c r="K32" s="72">
        <f>K10-K21</f>
        <v>90</v>
      </c>
      <c r="L32" s="59">
        <f>L10-L21</f>
        <v>447</v>
      </c>
      <c r="M32" s="16"/>
    </row>
    <row r="33" spans="2:14" s="13" customFormat="1" x14ac:dyDescent="0.3">
      <c r="B33" s="30"/>
      <c r="C33" s="12"/>
      <c r="D33" s="64" t="s">
        <v>9</v>
      </c>
      <c r="E33" s="14"/>
      <c r="F33" s="66" t="s">
        <v>16</v>
      </c>
      <c r="G33" s="66" t="s">
        <v>16</v>
      </c>
      <c r="H33" s="67" t="s">
        <v>16</v>
      </c>
      <c r="I33" s="54"/>
      <c r="J33" s="65" t="s">
        <v>16</v>
      </c>
      <c r="K33" s="66" t="s">
        <v>16</v>
      </c>
      <c r="L33" s="67">
        <f>L32/K32-1</f>
        <v>3.9666666666666668</v>
      </c>
      <c r="M33" s="12"/>
    </row>
    <row r="34" spans="2:14" x14ac:dyDescent="0.3">
      <c r="B34" s="27"/>
      <c r="C34" s="12"/>
      <c r="D34" s="64" t="s">
        <v>10</v>
      </c>
      <c r="E34" s="14"/>
      <c r="F34" s="66" t="s">
        <v>16</v>
      </c>
      <c r="G34" s="66" t="s">
        <v>16</v>
      </c>
      <c r="H34" s="67" t="s">
        <v>16</v>
      </c>
      <c r="I34" s="54"/>
      <c r="J34" s="65" t="s">
        <v>16</v>
      </c>
      <c r="K34" s="66" t="s">
        <v>16</v>
      </c>
      <c r="L34" s="67">
        <v>3.23</v>
      </c>
      <c r="M34" s="16"/>
    </row>
    <row r="35" spans="2:14" s="13" customFormat="1" x14ac:dyDescent="0.3">
      <c r="B35" s="30"/>
      <c r="C35" s="12"/>
      <c r="D35" s="14" t="s">
        <v>17</v>
      </c>
      <c r="E35" s="14"/>
      <c r="F35" s="72" t="s">
        <v>16</v>
      </c>
      <c r="G35" s="72" t="s">
        <v>16</v>
      </c>
      <c r="H35" s="59" t="s">
        <v>16</v>
      </c>
      <c r="I35" s="54"/>
      <c r="J35" s="71" t="s">
        <v>16</v>
      </c>
      <c r="K35" s="72">
        <f>K13-K24</f>
        <v>-141</v>
      </c>
      <c r="L35" s="59">
        <f>L13-L24</f>
        <v>-452</v>
      </c>
      <c r="M35" s="12"/>
    </row>
    <row r="36" spans="2:14" x14ac:dyDescent="0.3">
      <c r="B36" s="27"/>
      <c r="C36" s="12"/>
      <c r="D36" s="64" t="s">
        <v>14</v>
      </c>
      <c r="E36" s="14"/>
      <c r="F36" s="66" t="s">
        <v>16</v>
      </c>
      <c r="G36" s="66" t="s">
        <v>16</v>
      </c>
      <c r="H36" s="67" t="s">
        <v>16</v>
      </c>
      <c r="I36" s="54"/>
      <c r="J36" s="65" t="s">
        <v>16</v>
      </c>
      <c r="K36" s="66">
        <f>K35/K32</f>
        <v>-1.5666666666666667</v>
      </c>
      <c r="L36" s="67">
        <f>L35/L32</f>
        <v>-1.0111856823266219</v>
      </c>
      <c r="M36" s="12"/>
    </row>
    <row r="37" spans="2:14" ht="14.5" x14ac:dyDescent="0.3">
      <c r="B37" s="27"/>
      <c r="C37" s="106" t="s">
        <v>124</v>
      </c>
      <c r="D37" s="8" t="s">
        <v>41</v>
      </c>
      <c r="E37" s="8"/>
      <c r="F37" s="7"/>
      <c r="G37" s="7"/>
      <c r="H37" s="29"/>
      <c r="I37" s="10"/>
      <c r="J37" s="47"/>
      <c r="K37" s="7"/>
      <c r="L37" s="29"/>
      <c r="M37" s="16"/>
    </row>
    <row r="38" spans="2:14" ht="14.5" x14ac:dyDescent="0.3">
      <c r="B38" s="27"/>
      <c r="C38" s="12"/>
      <c r="D38" s="14" t="s">
        <v>62</v>
      </c>
      <c r="E38" s="14"/>
      <c r="F38" s="72">
        <v>120.7</v>
      </c>
      <c r="G38" s="72">
        <v>250</v>
      </c>
      <c r="H38" s="59">
        <v>361</v>
      </c>
      <c r="I38" s="54"/>
      <c r="J38" s="71">
        <v>276</v>
      </c>
      <c r="K38" s="72">
        <v>553</v>
      </c>
      <c r="L38" s="59">
        <v>758</v>
      </c>
      <c r="M38" s="16"/>
    </row>
    <row r="39" spans="2:14" x14ac:dyDescent="0.3">
      <c r="B39" s="27"/>
      <c r="C39" s="12"/>
      <c r="D39" s="64" t="s">
        <v>12</v>
      </c>
      <c r="E39" s="14"/>
      <c r="F39" s="66">
        <v>1.2190000000000001</v>
      </c>
      <c r="G39" s="66">
        <v>1.1599999999999999</v>
      </c>
      <c r="H39" s="67">
        <v>0.43</v>
      </c>
      <c r="I39" s="54"/>
      <c r="J39" s="65">
        <v>0.95</v>
      </c>
      <c r="K39" s="66">
        <f>K38/J38-1</f>
        <v>1.0036231884057969</v>
      </c>
      <c r="L39" s="67">
        <f>L38/K38-1</f>
        <v>0.37070524412296568</v>
      </c>
      <c r="M39" s="16"/>
    </row>
    <row r="40" spans="2:14" s="13" customFormat="1" x14ac:dyDescent="0.3">
      <c r="B40" s="30"/>
      <c r="C40" s="12"/>
      <c r="D40" s="64" t="s">
        <v>11</v>
      </c>
      <c r="E40" s="14"/>
      <c r="F40" s="66">
        <v>0.21729999999999999</v>
      </c>
      <c r="G40" s="66">
        <v>0.35210000000000002</v>
      </c>
      <c r="H40" s="67">
        <v>0.36030000000000001</v>
      </c>
      <c r="I40" s="54"/>
      <c r="J40" s="65">
        <v>0.25480000000000003</v>
      </c>
      <c r="K40" s="66">
        <v>0.35449999999999998</v>
      </c>
      <c r="L40" s="67">
        <v>0.35</v>
      </c>
      <c r="M40" s="16"/>
    </row>
    <row r="41" spans="2:14" ht="14.5" x14ac:dyDescent="0.3">
      <c r="B41" s="27"/>
      <c r="C41" s="12"/>
      <c r="D41" s="14" t="s">
        <v>20</v>
      </c>
      <c r="E41" s="14"/>
      <c r="F41" s="72">
        <v>1227.3</v>
      </c>
      <c r="G41" s="72">
        <v>2232</v>
      </c>
      <c r="H41" s="59">
        <v>3531</v>
      </c>
      <c r="I41" s="54"/>
      <c r="J41" s="71">
        <v>2611</v>
      </c>
      <c r="K41" s="72">
        <v>5015</v>
      </c>
      <c r="L41" s="59">
        <v>7383</v>
      </c>
      <c r="M41" s="16"/>
    </row>
    <row r="42" spans="2:14" x14ac:dyDescent="0.3">
      <c r="B42" s="27"/>
      <c r="C42" s="12"/>
      <c r="D42" s="64" t="s">
        <v>9</v>
      </c>
      <c r="E42" s="14"/>
      <c r="F42" s="66">
        <v>0.85299999999999998</v>
      </c>
      <c r="G42" s="66">
        <f>G41/F41-1</f>
        <v>0.81862625274993905</v>
      </c>
      <c r="H42" s="67">
        <f>H41/G41-1</f>
        <v>0.581989247311828</v>
      </c>
      <c r="I42" s="54"/>
      <c r="J42" s="65">
        <v>0.62</v>
      </c>
      <c r="K42" s="66">
        <f>K41/J41-1</f>
        <v>0.92072003063960173</v>
      </c>
      <c r="L42" s="67">
        <f>L41/K41-1</f>
        <v>0.47218344965104686</v>
      </c>
      <c r="M42" s="16"/>
    </row>
    <row r="43" spans="2:14" x14ac:dyDescent="0.3">
      <c r="B43" s="27"/>
      <c r="C43" s="12"/>
      <c r="D43" s="64" t="s">
        <v>64</v>
      </c>
      <c r="E43" s="14"/>
      <c r="F43" s="66">
        <v>0.92179999999999995</v>
      </c>
      <c r="G43" s="66">
        <v>1.56</v>
      </c>
      <c r="H43" s="67">
        <v>0.5</v>
      </c>
      <c r="I43" s="54"/>
      <c r="J43" s="65">
        <v>0.82</v>
      </c>
      <c r="K43" s="66">
        <v>1.48</v>
      </c>
      <c r="L43" s="67">
        <v>0.41</v>
      </c>
      <c r="M43" s="16"/>
    </row>
    <row r="44" spans="2:14" s="13" customFormat="1" x14ac:dyDescent="0.3">
      <c r="B44" s="30"/>
      <c r="D44" s="14" t="s">
        <v>101</v>
      </c>
      <c r="E44" s="14"/>
      <c r="F44" s="72">
        <v>116235</v>
      </c>
      <c r="G44" s="72">
        <v>237988</v>
      </c>
      <c r="H44" s="59">
        <v>294257</v>
      </c>
      <c r="I44" s="54"/>
      <c r="J44" s="71">
        <v>159613</v>
      </c>
      <c r="K44" s="72">
        <v>272380</v>
      </c>
      <c r="L44" s="59">
        <v>317418</v>
      </c>
      <c r="M44" s="16"/>
      <c r="N44" s="192"/>
    </row>
    <row r="45" spans="2:14" x14ac:dyDescent="0.3">
      <c r="B45" s="27"/>
      <c r="C45" s="12"/>
      <c r="D45" s="14" t="s">
        <v>1</v>
      </c>
      <c r="E45" s="14"/>
      <c r="F45" s="72">
        <v>83521</v>
      </c>
      <c r="G45" s="72">
        <v>138846</v>
      </c>
      <c r="H45" s="59">
        <v>182969</v>
      </c>
      <c r="I45" s="54"/>
      <c r="J45" s="71">
        <v>170347</v>
      </c>
      <c r="K45" s="72">
        <v>209151</v>
      </c>
      <c r="L45" s="59">
        <v>232418</v>
      </c>
      <c r="M45" s="16"/>
    </row>
    <row r="46" spans="2:14" x14ac:dyDescent="0.3">
      <c r="B46" s="27"/>
      <c r="C46" s="12"/>
      <c r="D46" s="14" t="s">
        <v>3</v>
      </c>
      <c r="E46" s="14"/>
      <c r="F46" s="72">
        <v>822</v>
      </c>
      <c r="G46" s="72">
        <v>1137</v>
      </c>
      <c r="H46" s="59">
        <v>1385</v>
      </c>
      <c r="I46" s="54"/>
      <c r="J46" s="71">
        <v>975</v>
      </c>
      <c r="K46" s="72">
        <v>1258</v>
      </c>
      <c r="L46" s="59">
        <v>1780</v>
      </c>
      <c r="M46" s="16"/>
    </row>
    <row r="47" spans="2:14" x14ac:dyDescent="0.3">
      <c r="B47" s="27"/>
      <c r="C47" s="12"/>
      <c r="D47" s="14" t="s">
        <v>13</v>
      </c>
      <c r="E47" s="14"/>
      <c r="F47" s="72">
        <v>132</v>
      </c>
      <c r="G47" s="72">
        <v>323</v>
      </c>
      <c r="H47" s="59">
        <v>464</v>
      </c>
      <c r="I47" s="54"/>
      <c r="J47" s="71">
        <v>315</v>
      </c>
      <c r="K47" s="72">
        <v>736</v>
      </c>
      <c r="L47" s="59">
        <v>991</v>
      </c>
      <c r="M47" s="16"/>
    </row>
    <row r="48" spans="2:14" x14ac:dyDescent="0.3">
      <c r="B48" s="27"/>
      <c r="C48" s="12"/>
      <c r="D48" s="64" t="s">
        <v>9</v>
      </c>
      <c r="E48" s="14"/>
      <c r="F48" s="66">
        <v>0.73699999999999999</v>
      </c>
      <c r="G48" s="66">
        <f>G47/F47-1</f>
        <v>1.4469696969696968</v>
      </c>
      <c r="H48" s="67">
        <f>H47/G47-1</f>
        <v>0.43653250773993801</v>
      </c>
      <c r="I48" s="54"/>
      <c r="J48" s="65">
        <v>0.94</v>
      </c>
      <c r="K48" s="66">
        <f>K47/J47-1</f>
        <v>1.3365079365079366</v>
      </c>
      <c r="L48" s="67">
        <f>L47/K47-1</f>
        <v>0.34646739130434789</v>
      </c>
      <c r="M48" s="16"/>
    </row>
    <row r="49" spans="2:13" x14ac:dyDescent="0.3">
      <c r="B49" s="27"/>
      <c r="C49" s="12"/>
      <c r="D49" s="64" t="s">
        <v>10</v>
      </c>
      <c r="E49" s="14"/>
      <c r="F49" s="66">
        <v>0.78</v>
      </c>
      <c r="G49" s="66">
        <v>2.34</v>
      </c>
      <c r="H49" s="67">
        <v>0.38</v>
      </c>
      <c r="I49" s="54"/>
      <c r="J49" s="65">
        <v>1.1299999999999999</v>
      </c>
      <c r="K49" s="66">
        <v>2.0499999999999998</v>
      </c>
      <c r="L49" s="67">
        <v>0.28999999999999998</v>
      </c>
      <c r="M49" s="16"/>
    </row>
    <row r="50" spans="2:13" s="13" customFormat="1" x14ac:dyDescent="0.3">
      <c r="B50" s="30"/>
      <c r="C50" s="12"/>
      <c r="D50" s="14" t="s">
        <v>17</v>
      </c>
      <c r="E50" s="14"/>
      <c r="F50" s="72" t="s">
        <v>16</v>
      </c>
      <c r="G50" s="72">
        <v>-17</v>
      </c>
      <c r="H50" s="59">
        <v>-100</v>
      </c>
      <c r="I50" s="54"/>
      <c r="J50" s="71">
        <v>-247</v>
      </c>
      <c r="K50" s="72">
        <v>-43</v>
      </c>
      <c r="L50" s="59">
        <v>-206</v>
      </c>
      <c r="M50" s="12"/>
    </row>
    <row r="51" spans="2:13" x14ac:dyDescent="0.3">
      <c r="B51" s="27"/>
      <c r="C51" s="12"/>
      <c r="D51" s="64" t="s">
        <v>14</v>
      </c>
      <c r="E51" s="14"/>
      <c r="F51" s="66" t="s">
        <v>16</v>
      </c>
      <c r="G51" s="66">
        <f>G50/G47</f>
        <v>-5.2631578947368418E-2</v>
      </c>
      <c r="H51" s="67">
        <f>H50/H47</f>
        <v>-0.21551724137931033</v>
      </c>
      <c r="I51" s="54"/>
      <c r="J51" s="65">
        <f>J50/J47</f>
        <v>-0.78412698412698412</v>
      </c>
      <c r="K51" s="66">
        <f>K50/K47</f>
        <v>-5.8423913043478264E-2</v>
      </c>
      <c r="L51" s="67">
        <f>L50/L47</f>
        <v>-0.20787083753784055</v>
      </c>
      <c r="M51" s="12"/>
    </row>
    <row r="52" spans="2:13" x14ac:dyDescent="0.3">
      <c r="B52" s="27"/>
      <c r="C52" s="12"/>
      <c r="D52" s="8" t="s">
        <v>85</v>
      </c>
      <c r="E52" s="8"/>
      <c r="F52" s="7"/>
      <c r="G52" s="7"/>
      <c r="H52" s="29"/>
      <c r="I52" s="10"/>
      <c r="J52" s="47"/>
      <c r="K52" s="7"/>
      <c r="L52" s="29"/>
    </row>
    <row r="53" spans="2:13" ht="14.5" x14ac:dyDescent="0.3">
      <c r="B53" s="27"/>
      <c r="C53" s="12"/>
      <c r="D53" s="14" t="s">
        <v>62</v>
      </c>
      <c r="E53" s="14"/>
      <c r="F53" s="72" t="s">
        <v>16</v>
      </c>
      <c r="G53" s="72" t="s">
        <v>16</v>
      </c>
      <c r="H53" s="59" t="s">
        <v>16</v>
      </c>
      <c r="I53" s="54"/>
      <c r="J53" s="71" t="s">
        <v>16</v>
      </c>
      <c r="K53" s="72">
        <v>540</v>
      </c>
      <c r="L53" s="59">
        <v>705</v>
      </c>
      <c r="M53" s="16"/>
    </row>
    <row r="54" spans="2:13" s="13" customFormat="1" x14ac:dyDescent="0.3">
      <c r="B54" s="30"/>
      <c r="C54" s="12"/>
      <c r="D54" s="64" t="s">
        <v>12</v>
      </c>
      <c r="E54" s="14"/>
      <c r="F54" s="66" t="s">
        <v>16</v>
      </c>
      <c r="G54" s="66" t="s">
        <v>16</v>
      </c>
      <c r="H54" s="67" t="s">
        <v>16</v>
      </c>
      <c r="I54" s="54"/>
      <c r="J54" s="65" t="s">
        <v>16</v>
      </c>
      <c r="K54" s="66" t="s">
        <v>16</v>
      </c>
      <c r="L54" s="67">
        <f>L53/K53-1</f>
        <v>0.30555555555555558</v>
      </c>
      <c r="M54" s="12"/>
    </row>
    <row r="55" spans="2:13" ht="14.5" x14ac:dyDescent="0.3">
      <c r="B55" s="27"/>
      <c r="C55" s="12"/>
      <c r="D55" s="14" t="s">
        <v>20</v>
      </c>
      <c r="E55" s="14"/>
      <c r="F55" s="72" t="s">
        <v>16</v>
      </c>
      <c r="G55" s="72" t="s">
        <v>16</v>
      </c>
      <c r="H55" s="59" t="s">
        <v>16</v>
      </c>
      <c r="I55" s="54"/>
      <c r="J55" s="71" t="s">
        <v>16</v>
      </c>
      <c r="K55" s="72">
        <v>4812</v>
      </c>
      <c r="L55" s="59">
        <v>6514</v>
      </c>
      <c r="M55" s="16"/>
    </row>
    <row r="56" spans="2:13" s="13" customFormat="1" x14ac:dyDescent="0.3">
      <c r="B56" s="30"/>
      <c r="C56" s="12"/>
      <c r="D56" s="64" t="s">
        <v>9</v>
      </c>
      <c r="E56" s="14"/>
      <c r="F56" s="66" t="s">
        <v>16</v>
      </c>
      <c r="G56" s="66" t="s">
        <v>16</v>
      </c>
      <c r="H56" s="67" t="s">
        <v>16</v>
      </c>
      <c r="I56" s="54"/>
      <c r="J56" s="65" t="s">
        <v>16</v>
      </c>
      <c r="K56" s="66" t="s">
        <v>16</v>
      </c>
      <c r="L56" s="67">
        <f>L55/K55-1</f>
        <v>0.3536990856192852</v>
      </c>
      <c r="M56" s="12"/>
    </row>
    <row r="57" spans="2:13" x14ac:dyDescent="0.3">
      <c r="B57" s="27"/>
      <c r="C57" s="12"/>
      <c r="D57" s="64" t="s">
        <v>10</v>
      </c>
      <c r="E57" s="14"/>
      <c r="F57" s="66" t="s">
        <v>16</v>
      </c>
      <c r="G57" s="66" t="s">
        <v>16</v>
      </c>
      <c r="H57" s="67" t="s">
        <v>16</v>
      </c>
      <c r="I57" s="54"/>
      <c r="J57" s="65" t="s">
        <v>16</v>
      </c>
      <c r="K57" s="66" t="s">
        <v>16</v>
      </c>
      <c r="L57" s="67">
        <v>0.3</v>
      </c>
      <c r="M57" s="16"/>
    </row>
    <row r="58" spans="2:13" x14ac:dyDescent="0.3">
      <c r="B58" s="27"/>
      <c r="C58" s="12"/>
      <c r="D58" s="14" t="s">
        <v>13</v>
      </c>
      <c r="E58" s="14"/>
      <c r="F58" s="72" t="s">
        <v>16</v>
      </c>
      <c r="G58" s="72" t="s">
        <v>16</v>
      </c>
      <c r="H58" s="59" t="s">
        <v>16</v>
      </c>
      <c r="I58" s="54"/>
      <c r="J58" s="71" t="s">
        <v>16</v>
      </c>
      <c r="K58" s="72">
        <v>728</v>
      </c>
      <c r="L58" s="59">
        <v>967</v>
      </c>
      <c r="M58" s="16"/>
    </row>
    <row r="59" spans="2:13" s="13" customFormat="1" x14ac:dyDescent="0.3">
      <c r="B59" s="30"/>
      <c r="C59" s="12"/>
      <c r="D59" s="64" t="s">
        <v>9</v>
      </c>
      <c r="E59" s="14"/>
      <c r="F59" s="66" t="s">
        <v>16</v>
      </c>
      <c r="G59" s="66" t="s">
        <v>16</v>
      </c>
      <c r="H59" s="67" t="s">
        <v>16</v>
      </c>
      <c r="I59" s="54"/>
      <c r="J59" s="65" t="s">
        <v>16</v>
      </c>
      <c r="K59" s="66" t="s">
        <v>16</v>
      </c>
      <c r="L59" s="67">
        <f>L58/K58-1</f>
        <v>0.32829670329670324</v>
      </c>
      <c r="M59" s="12"/>
    </row>
    <row r="60" spans="2:13" x14ac:dyDescent="0.3">
      <c r="B60" s="27"/>
      <c r="C60" s="12"/>
      <c r="D60" s="64" t="s">
        <v>10</v>
      </c>
      <c r="E60" s="14"/>
      <c r="F60" s="66" t="s">
        <v>16</v>
      </c>
      <c r="G60" s="66" t="s">
        <v>16</v>
      </c>
      <c r="H60" s="67" t="s">
        <v>16</v>
      </c>
      <c r="I60" s="54"/>
      <c r="J60" s="65" t="s">
        <v>16</v>
      </c>
      <c r="K60" s="66" t="s">
        <v>16</v>
      </c>
      <c r="L60" s="67">
        <v>0.28000000000000003</v>
      </c>
      <c r="M60" s="16"/>
    </row>
    <row r="61" spans="2:13" s="13" customFormat="1" x14ac:dyDescent="0.3">
      <c r="B61" s="30"/>
      <c r="C61" s="12"/>
      <c r="D61" s="14" t="s">
        <v>17</v>
      </c>
      <c r="E61" s="14"/>
      <c r="F61" s="72" t="s">
        <v>16</v>
      </c>
      <c r="G61" s="72" t="s">
        <v>16</v>
      </c>
      <c r="H61" s="59" t="s">
        <v>16</v>
      </c>
      <c r="I61" s="54"/>
      <c r="J61" s="71" t="s">
        <v>16</v>
      </c>
      <c r="K61" s="72">
        <v>1</v>
      </c>
      <c r="L61" s="59">
        <v>-13</v>
      </c>
      <c r="M61" s="12"/>
    </row>
    <row r="62" spans="2:13" x14ac:dyDescent="0.3">
      <c r="B62" s="27"/>
      <c r="C62" s="12"/>
      <c r="D62" s="64" t="s">
        <v>14</v>
      </c>
      <c r="E62" s="14"/>
      <c r="F62" s="66" t="s">
        <v>16</v>
      </c>
      <c r="G62" s="66" t="s">
        <v>16</v>
      </c>
      <c r="H62" s="67" t="s">
        <v>16</v>
      </c>
      <c r="I62" s="54"/>
      <c r="J62" s="65" t="s">
        <v>16</v>
      </c>
      <c r="K62" s="66">
        <f>K61/K58</f>
        <v>1.3736263736263737E-3</v>
      </c>
      <c r="L62" s="67">
        <f>L61/L58</f>
        <v>-1.344364012409514E-2</v>
      </c>
      <c r="M62" s="12"/>
    </row>
    <row r="63" spans="2:13" ht="14.5" x14ac:dyDescent="0.3">
      <c r="B63" s="27"/>
      <c r="C63" s="12"/>
      <c r="D63" s="8" t="s">
        <v>172</v>
      </c>
      <c r="E63" s="8"/>
      <c r="F63" s="7"/>
      <c r="G63" s="7"/>
      <c r="H63" s="29"/>
      <c r="I63" s="10"/>
      <c r="J63" s="47"/>
      <c r="K63" s="7"/>
      <c r="L63" s="29"/>
    </row>
    <row r="64" spans="2:13" ht="14.5" x14ac:dyDescent="0.3">
      <c r="B64" s="27"/>
      <c r="C64" s="12"/>
      <c r="D64" s="14" t="s">
        <v>62</v>
      </c>
      <c r="E64" s="14"/>
      <c r="F64" s="72" t="s">
        <v>16</v>
      </c>
      <c r="G64" s="72" t="s">
        <v>16</v>
      </c>
      <c r="H64" s="59" t="s">
        <v>16</v>
      </c>
      <c r="I64" s="54"/>
      <c r="J64" s="71" t="s">
        <v>16</v>
      </c>
      <c r="K64" s="72">
        <f>K38-K53</f>
        <v>13</v>
      </c>
      <c r="L64" s="59">
        <f>L38-L53</f>
        <v>53</v>
      </c>
      <c r="M64" s="16"/>
    </row>
    <row r="65" spans="2:13" s="13" customFormat="1" x14ac:dyDescent="0.3">
      <c r="B65" s="30"/>
      <c r="C65" s="12"/>
      <c r="D65" s="64" t="s">
        <v>12</v>
      </c>
      <c r="E65" s="14"/>
      <c r="F65" s="66" t="s">
        <v>16</v>
      </c>
      <c r="G65" s="66" t="s">
        <v>16</v>
      </c>
      <c r="H65" s="67" t="s">
        <v>16</v>
      </c>
      <c r="I65" s="54"/>
      <c r="J65" s="65" t="s">
        <v>16</v>
      </c>
      <c r="K65" s="66" t="s">
        <v>16</v>
      </c>
      <c r="L65" s="67">
        <f>L64/K64-1</f>
        <v>3.0769230769230766</v>
      </c>
      <c r="M65" s="12"/>
    </row>
    <row r="66" spans="2:13" ht="14.5" x14ac:dyDescent="0.3">
      <c r="B66" s="27"/>
      <c r="C66" s="12"/>
      <c r="D66" s="14" t="s">
        <v>20</v>
      </c>
      <c r="E66" s="14"/>
      <c r="F66" s="72" t="s">
        <v>16</v>
      </c>
      <c r="G66" s="72" t="s">
        <v>16</v>
      </c>
      <c r="H66" s="59" t="s">
        <v>16</v>
      </c>
      <c r="I66" s="54"/>
      <c r="J66" s="71" t="s">
        <v>16</v>
      </c>
      <c r="K66" s="72">
        <f>K41-K55</f>
        <v>203</v>
      </c>
      <c r="L66" s="59">
        <f>L41-L55</f>
        <v>869</v>
      </c>
      <c r="M66" s="16"/>
    </row>
    <row r="67" spans="2:13" s="13" customFormat="1" x14ac:dyDescent="0.3">
      <c r="B67" s="30"/>
      <c r="C67" s="12"/>
      <c r="D67" s="64" t="s">
        <v>9</v>
      </c>
      <c r="E67" s="14"/>
      <c r="F67" s="66" t="s">
        <v>16</v>
      </c>
      <c r="G67" s="66" t="s">
        <v>16</v>
      </c>
      <c r="H67" s="67" t="s">
        <v>16</v>
      </c>
      <c r="I67" s="54"/>
      <c r="J67" s="65" t="s">
        <v>16</v>
      </c>
      <c r="K67" s="66" t="s">
        <v>16</v>
      </c>
      <c r="L67" s="67">
        <f>L66/K66-1</f>
        <v>3.2807881773399012</v>
      </c>
      <c r="M67" s="12"/>
    </row>
    <row r="68" spans="2:13" x14ac:dyDescent="0.3">
      <c r="B68" s="27"/>
      <c r="C68" s="12"/>
      <c r="D68" s="64" t="s">
        <v>10</v>
      </c>
      <c r="E68" s="14"/>
      <c r="F68" s="66" t="s">
        <v>16</v>
      </c>
      <c r="G68" s="66" t="s">
        <v>16</v>
      </c>
      <c r="H68" s="67" t="s">
        <v>16</v>
      </c>
      <c r="I68" s="54"/>
      <c r="J68" s="65" t="s">
        <v>16</v>
      </c>
      <c r="K68" s="66" t="s">
        <v>16</v>
      </c>
      <c r="L68" s="67">
        <v>2.91</v>
      </c>
      <c r="M68" s="16"/>
    </row>
    <row r="69" spans="2:13" x14ac:dyDescent="0.3">
      <c r="B69" s="27"/>
      <c r="C69" s="12"/>
      <c r="D69" s="14" t="s">
        <v>13</v>
      </c>
      <c r="E69" s="14"/>
      <c r="F69" s="72" t="s">
        <v>16</v>
      </c>
      <c r="G69" s="72" t="s">
        <v>16</v>
      </c>
      <c r="H69" s="59" t="s">
        <v>16</v>
      </c>
      <c r="I69" s="54"/>
      <c r="J69" s="71" t="s">
        <v>16</v>
      </c>
      <c r="K69" s="72">
        <f>K47-K58</f>
        <v>8</v>
      </c>
      <c r="L69" s="59">
        <f>L47-L58</f>
        <v>24</v>
      </c>
      <c r="M69" s="16"/>
    </row>
    <row r="70" spans="2:13" s="13" customFormat="1" x14ac:dyDescent="0.3">
      <c r="B70" s="30"/>
      <c r="C70" s="12"/>
      <c r="D70" s="64" t="s">
        <v>9</v>
      </c>
      <c r="E70" s="14"/>
      <c r="F70" s="66" t="s">
        <v>16</v>
      </c>
      <c r="G70" s="66" t="s">
        <v>16</v>
      </c>
      <c r="H70" s="67" t="s">
        <v>16</v>
      </c>
      <c r="I70" s="54"/>
      <c r="J70" s="65" t="s">
        <v>16</v>
      </c>
      <c r="K70" s="66" t="s">
        <v>16</v>
      </c>
      <c r="L70" s="67">
        <f>L69/K69-1</f>
        <v>2</v>
      </c>
      <c r="M70" s="12"/>
    </row>
    <row r="71" spans="2:13" x14ac:dyDescent="0.3">
      <c r="B71" s="27"/>
      <c r="C71" s="12"/>
      <c r="D71" s="64" t="s">
        <v>10</v>
      </c>
      <c r="E71" s="14"/>
      <c r="F71" s="66" t="s">
        <v>16</v>
      </c>
      <c r="G71" s="66" t="s">
        <v>16</v>
      </c>
      <c r="H71" s="67" t="s">
        <v>16</v>
      </c>
      <c r="I71" s="54"/>
      <c r="J71" s="65" t="s">
        <v>16</v>
      </c>
      <c r="K71" s="66" t="s">
        <v>16</v>
      </c>
      <c r="L71" s="67">
        <v>1.5</v>
      </c>
      <c r="M71" s="16"/>
    </row>
    <row r="72" spans="2:13" s="13" customFormat="1" x14ac:dyDescent="0.3">
      <c r="B72" s="30"/>
      <c r="C72" s="12"/>
      <c r="D72" s="14" t="s">
        <v>17</v>
      </c>
      <c r="E72" s="14"/>
      <c r="F72" s="72" t="s">
        <v>16</v>
      </c>
      <c r="G72" s="72" t="s">
        <v>16</v>
      </c>
      <c r="H72" s="59" t="s">
        <v>16</v>
      </c>
      <c r="I72" s="54"/>
      <c r="J72" s="71" t="s">
        <v>16</v>
      </c>
      <c r="K72" s="72">
        <f>K50-K61</f>
        <v>-44</v>
      </c>
      <c r="L72" s="59">
        <f>L50-L61</f>
        <v>-193</v>
      </c>
      <c r="M72" s="12"/>
    </row>
    <row r="73" spans="2:13" x14ac:dyDescent="0.3">
      <c r="B73" s="27"/>
      <c r="C73" s="12"/>
      <c r="D73" s="64" t="s">
        <v>14</v>
      </c>
      <c r="E73" s="14"/>
      <c r="F73" s="66" t="s">
        <v>16</v>
      </c>
      <c r="G73" s="66" t="s">
        <v>16</v>
      </c>
      <c r="H73" s="67" t="s">
        <v>16</v>
      </c>
      <c r="I73" s="54"/>
      <c r="J73" s="65" t="s">
        <v>16</v>
      </c>
      <c r="K73" s="66">
        <f>K72/K69</f>
        <v>-5.5</v>
      </c>
      <c r="L73" s="67">
        <f>L72/L69</f>
        <v>-8.0416666666666661</v>
      </c>
      <c r="M73" s="12"/>
    </row>
    <row r="74" spans="2:13" x14ac:dyDescent="0.3">
      <c r="B74" s="27"/>
      <c r="C74" s="106" t="s">
        <v>33</v>
      </c>
      <c r="D74" s="8" t="s">
        <v>82</v>
      </c>
      <c r="E74" s="8"/>
      <c r="F74" s="7"/>
      <c r="G74" s="7"/>
      <c r="H74" s="29"/>
      <c r="I74" s="10"/>
      <c r="J74" s="47"/>
      <c r="K74" s="7"/>
      <c r="L74" s="29"/>
      <c r="M74" s="16"/>
    </row>
    <row r="75" spans="2:13" ht="14.5" x14ac:dyDescent="0.3">
      <c r="B75" s="27"/>
      <c r="C75" s="13"/>
      <c r="D75" s="14" t="s">
        <v>92</v>
      </c>
      <c r="E75" s="14"/>
      <c r="F75" s="72">
        <v>268.8</v>
      </c>
      <c r="G75" s="72">
        <v>760.3</v>
      </c>
      <c r="H75" s="59">
        <v>1393.1</v>
      </c>
      <c r="I75" s="54"/>
      <c r="J75" s="71">
        <v>666.1</v>
      </c>
      <c r="K75" s="72">
        <v>1891</v>
      </c>
      <c r="L75" s="59">
        <v>2960</v>
      </c>
      <c r="M75" s="16"/>
    </row>
    <row r="76" spans="2:13" x14ac:dyDescent="0.3">
      <c r="B76" s="27"/>
      <c r="C76" s="13"/>
      <c r="D76" s="64" t="s">
        <v>12</v>
      </c>
      <c r="E76" s="14"/>
      <c r="F76" s="66">
        <v>0.61199999999999999</v>
      </c>
      <c r="G76" s="66">
        <v>0.87</v>
      </c>
      <c r="H76" s="67">
        <f>H75/G75-1</f>
        <v>0.83230303827436547</v>
      </c>
      <c r="I76" s="54"/>
      <c r="J76" s="65">
        <v>0.8</v>
      </c>
      <c r="K76" s="66">
        <v>0.93</v>
      </c>
      <c r="L76" s="67">
        <f>L75/K75-1</f>
        <v>0.56530936012691702</v>
      </c>
    </row>
    <row r="77" spans="2:13" x14ac:dyDescent="0.3">
      <c r="B77" s="27"/>
      <c r="C77" s="13"/>
      <c r="D77" s="64" t="s">
        <v>11</v>
      </c>
      <c r="E77" s="14"/>
      <c r="F77" s="66">
        <v>0.27600000000000002</v>
      </c>
      <c r="G77" s="66">
        <v>0.42299999999999999</v>
      </c>
      <c r="H77" s="67">
        <v>0.48899999999999999</v>
      </c>
      <c r="I77" s="54"/>
      <c r="J77" s="65">
        <v>0.36499999999999999</v>
      </c>
      <c r="K77" s="66">
        <v>0.45100000000000001</v>
      </c>
      <c r="L77" s="67">
        <v>0.496</v>
      </c>
      <c r="M77" s="16"/>
    </row>
    <row r="78" spans="2:13" ht="14.5" x14ac:dyDescent="0.3">
      <c r="B78" s="27"/>
      <c r="C78" s="13"/>
      <c r="D78" s="14" t="s">
        <v>93</v>
      </c>
      <c r="E78" s="14"/>
      <c r="F78" s="72">
        <v>3192</v>
      </c>
      <c r="G78" s="72">
        <v>9055.2999999999993</v>
      </c>
      <c r="H78" s="59">
        <v>16158.5</v>
      </c>
      <c r="I78" s="54"/>
      <c r="J78" s="71">
        <v>7436</v>
      </c>
      <c r="K78" s="72">
        <v>21806</v>
      </c>
      <c r="L78" s="59">
        <v>35362</v>
      </c>
      <c r="M78" s="16"/>
    </row>
    <row r="79" spans="2:13" x14ac:dyDescent="0.3">
      <c r="B79" s="27"/>
      <c r="C79" s="13"/>
      <c r="D79" s="64" t="s">
        <v>40</v>
      </c>
      <c r="E79" s="14"/>
      <c r="F79" s="66">
        <v>0.58599999999999997</v>
      </c>
      <c r="G79" s="66">
        <v>0.64200000000000002</v>
      </c>
      <c r="H79" s="67">
        <f>H78/G78-1</f>
        <v>0.78442459112343066</v>
      </c>
      <c r="I79" s="54"/>
      <c r="J79" s="65">
        <v>0.67</v>
      </c>
      <c r="K79" s="66">
        <v>0.72</v>
      </c>
      <c r="L79" s="67">
        <f>L78/K78-1</f>
        <v>0.62166376226726583</v>
      </c>
      <c r="M79" s="16"/>
    </row>
    <row r="80" spans="2:13" x14ac:dyDescent="0.3">
      <c r="B80" s="27"/>
      <c r="C80" s="13"/>
      <c r="D80" s="64" t="s">
        <v>19</v>
      </c>
      <c r="E80" s="14"/>
      <c r="F80" s="66">
        <v>0.60399999999999998</v>
      </c>
      <c r="G80" s="66">
        <v>0.66900000000000004</v>
      </c>
      <c r="H80" s="67">
        <v>0.86099999999999999</v>
      </c>
      <c r="I80" s="54"/>
      <c r="J80" s="65">
        <v>0.66500000000000004</v>
      </c>
      <c r="K80" s="66">
        <v>0.79</v>
      </c>
      <c r="L80" s="67">
        <v>0.65600000000000003</v>
      </c>
      <c r="M80" s="16"/>
    </row>
    <row r="81" spans="2:13" x14ac:dyDescent="0.3">
      <c r="B81" s="27"/>
      <c r="C81" s="13"/>
      <c r="D81" s="14" t="s">
        <v>56</v>
      </c>
      <c r="E81" s="14"/>
      <c r="F81" s="72">
        <v>126</v>
      </c>
      <c r="G81" s="72">
        <v>234</v>
      </c>
      <c r="H81" s="59">
        <v>703</v>
      </c>
      <c r="I81" s="54"/>
      <c r="J81" s="71">
        <v>305</v>
      </c>
      <c r="K81" s="72">
        <v>615</v>
      </c>
      <c r="L81" s="59">
        <v>1755</v>
      </c>
      <c r="M81" s="16"/>
    </row>
    <row r="82" spans="2:13" x14ac:dyDescent="0.3">
      <c r="B82" s="27"/>
      <c r="C82" s="13"/>
      <c r="D82" s="64" t="s">
        <v>9</v>
      </c>
      <c r="E82" s="14"/>
      <c r="F82" s="66">
        <v>0.38500000000000001</v>
      </c>
      <c r="G82" s="66">
        <f>G81/F81-1</f>
        <v>0.85714285714285721</v>
      </c>
      <c r="H82" s="67">
        <f>H81/G81-1</f>
        <v>2.0042735042735043</v>
      </c>
      <c r="I82" s="54"/>
      <c r="J82" s="65">
        <v>0.75</v>
      </c>
      <c r="K82" s="66">
        <f>K81/J81-1</f>
        <v>1.0163934426229506</v>
      </c>
      <c r="L82" s="67">
        <f>L81/K81-1</f>
        <v>1.8536585365853657</v>
      </c>
      <c r="M82" s="16"/>
    </row>
    <row r="83" spans="2:13" x14ac:dyDescent="0.3">
      <c r="B83" s="27"/>
      <c r="C83" s="13"/>
      <c r="D83" s="64" t="s">
        <v>10</v>
      </c>
      <c r="E83" s="14"/>
      <c r="F83" s="66">
        <v>0.49</v>
      </c>
      <c r="G83" s="66">
        <v>0.87</v>
      </c>
      <c r="H83" s="67">
        <v>1.57</v>
      </c>
      <c r="I83" s="54"/>
      <c r="J83" s="65">
        <v>0.85</v>
      </c>
      <c r="K83" s="66">
        <v>0.99</v>
      </c>
      <c r="L83" s="67">
        <v>1.37</v>
      </c>
      <c r="M83" s="16"/>
    </row>
    <row r="84" spans="2:13" x14ac:dyDescent="0.3">
      <c r="B84" s="27"/>
      <c r="C84" s="13"/>
      <c r="D84" s="14" t="s">
        <v>57</v>
      </c>
      <c r="E84" s="14"/>
      <c r="F84" s="72">
        <v>-57</v>
      </c>
      <c r="G84" s="72">
        <v>-100</v>
      </c>
      <c r="H84" s="59">
        <v>-160</v>
      </c>
      <c r="I84" s="54"/>
      <c r="J84" s="71">
        <v>-143</v>
      </c>
      <c r="K84" s="72">
        <v>-195</v>
      </c>
      <c r="L84" s="59">
        <v>-343</v>
      </c>
    </row>
    <row r="85" spans="2:13" x14ac:dyDescent="0.3">
      <c r="B85" s="27"/>
      <c r="C85" s="13"/>
      <c r="D85" s="64" t="s">
        <v>14</v>
      </c>
      <c r="E85" s="14"/>
      <c r="F85" s="66">
        <f>F84/F81</f>
        <v>-0.45238095238095238</v>
      </c>
      <c r="G85" s="66">
        <f>G84/G81</f>
        <v>-0.42735042735042733</v>
      </c>
      <c r="H85" s="67">
        <f>H84/H81</f>
        <v>-0.22759601706970128</v>
      </c>
      <c r="I85" s="54"/>
      <c r="J85" s="65">
        <f>J84/J81</f>
        <v>-0.46885245901639344</v>
      </c>
      <c r="K85" s="66">
        <f>K84/K81</f>
        <v>-0.31707317073170732</v>
      </c>
      <c r="L85" s="67">
        <f>L84/L81</f>
        <v>-0.19544159544159545</v>
      </c>
      <c r="M85" s="16"/>
    </row>
    <row r="86" spans="2:13" x14ac:dyDescent="0.3">
      <c r="B86" s="27"/>
      <c r="C86" s="12"/>
      <c r="D86" s="8" t="s">
        <v>83</v>
      </c>
      <c r="E86" s="8"/>
      <c r="F86" s="7"/>
      <c r="G86" s="7"/>
      <c r="H86" s="29"/>
      <c r="I86" s="10"/>
      <c r="J86" s="47"/>
      <c r="K86" s="7"/>
      <c r="L86" s="29"/>
    </row>
    <row r="87" spans="2:13" ht="14.5" x14ac:dyDescent="0.3">
      <c r="B87" s="27"/>
      <c r="C87" s="12"/>
      <c r="D87" s="14" t="s">
        <v>62</v>
      </c>
      <c r="E87" s="14"/>
      <c r="F87" s="72" t="s">
        <v>16</v>
      </c>
      <c r="G87" s="72" t="s">
        <v>16</v>
      </c>
      <c r="H87" s="59" t="s">
        <v>16</v>
      </c>
      <c r="I87" s="54"/>
      <c r="J87" s="71" t="s">
        <v>16</v>
      </c>
      <c r="K87" s="72">
        <f>K75-K97</f>
        <v>1856.3</v>
      </c>
      <c r="L87" s="59">
        <f>L75-L97</f>
        <v>2868.5</v>
      </c>
      <c r="M87" s="16"/>
    </row>
    <row r="88" spans="2:13" s="13" customFormat="1" x14ac:dyDescent="0.3">
      <c r="B88" s="30"/>
      <c r="C88" s="12"/>
      <c r="D88" s="64" t="s">
        <v>12</v>
      </c>
      <c r="E88" s="14"/>
      <c r="F88" s="66" t="s">
        <v>16</v>
      </c>
      <c r="G88" s="66" t="s">
        <v>16</v>
      </c>
      <c r="H88" s="67" t="s">
        <v>16</v>
      </c>
      <c r="I88" s="54"/>
      <c r="J88" s="65" t="s">
        <v>16</v>
      </c>
      <c r="K88" s="66" t="s">
        <v>16</v>
      </c>
      <c r="L88" s="67">
        <f>L87/K87-1</f>
        <v>0.54527824166352423</v>
      </c>
      <c r="M88" s="12"/>
    </row>
    <row r="89" spans="2:13" ht="14.5" x14ac:dyDescent="0.3">
      <c r="B89" s="27"/>
      <c r="C89" s="12"/>
      <c r="D89" s="14" t="s">
        <v>173</v>
      </c>
      <c r="E89" s="14"/>
      <c r="F89" s="72" t="s">
        <v>16</v>
      </c>
      <c r="G89" s="72" t="s">
        <v>16</v>
      </c>
      <c r="H89" s="59" t="s">
        <v>16</v>
      </c>
      <c r="I89" s="54"/>
      <c r="J89" s="71" t="s">
        <v>16</v>
      </c>
      <c r="K89" s="72">
        <f>K78-K99</f>
        <v>21435.3</v>
      </c>
      <c r="L89" s="59">
        <f>L78-L99</f>
        <v>34262.9</v>
      </c>
      <c r="M89" s="16"/>
    </row>
    <row r="90" spans="2:13" s="13" customFormat="1" x14ac:dyDescent="0.3">
      <c r="B90" s="30"/>
      <c r="C90" s="12"/>
      <c r="D90" s="64" t="s">
        <v>40</v>
      </c>
      <c r="E90" s="14"/>
      <c r="F90" s="66" t="s">
        <v>16</v>
      </c>
      <c r="G90" s="66" t="s">
        <v>16</v>
      </c>
      <c r="H90" s="67" t="s">
        <v>16</v>
      </c>
      <c r="I90" s="54"/>
      <c r="J90" s="65" t="s">
        <v>16</v>
      </c>
      <c r="K90" s="66" t="s">
        <v>16</v>
      </c>
      <c r="L90" s="67">
        <f>L89/K89-1</f>
        <v>0.59843342523780874</v>
      </c>
      <c r="M90" s="12"/>
    </row>
    <row r="91" spans="2:13" x14ac:dyDescent="0.3">
      <c r="B91" s="27"/>
      <c r="C91" s="12"/>
      <c r="D91" s="14" t="s">
        <v>56</v>
      </c>
      <c r="E91" s="14"/>
      <c r="F91" s="72" t="s">
        <v>16</v>
      </c>
      <c r="G91" s="72" t="s">
        <v>16</v>
      </c>
      <c r="H91" s="59" t="s">
        <v>16</v>
      </c>
      <c r="I91" s="54"/>
      <c r="J91" s="71" t="s">
        <v>16</v>
      </c>
      <c r="K91" s="72">
        <f>K81-K102</f>
        <v>570</v>
      </c>
      <c r="L91" s="59">
        <f>L81-L102</f>
        <v>1494</v>
      </c>
      <c r="M91" s="16"/>
    </row>
    <row r="92" spans="2:13" s="13" customFormat="1" x14ac:dyDescent="0.3">
      <c r="B92" s="30"/>
      <c r="C92" s="12"/>
      <c r="D92" s="64" t="s">
        <v>9</v>
      </c>
      <c r="E92" s="14"/>
      <c r="F92" s="66" t="s">
        <v>16</v>
      </c>
      <c r="G92" s="66" t="s">
        <v>16</v>
      </c>
      <c r="H92" s="67" t="s">
        <v>16</v>
      </c>
      <c r="I92" s="54"/>
      <c r="J92" s="65" t="s">
        <v>16</v>
      </c>
      <c r="K92" s="66" t="s">
        <v>16</v>
      </c>
      <c r="L92" s="67">
        <f>L91/K91-1</f>
        <v>1.6210526315789475</v>
      </c>
      <c r="M92" s="12"/>
    </row>
    <row r="93" spans="2:13" x14ac:dyDescent="0.3">
      <c r="B93" s="27"/>
      <c r="C93" s="12"/>
      <c r="D93" s="64" t="s">
        <v>10</v>
      </c>
      <c r="E93" s="14"/>
      <c r="F93" s="66" t="s">
        <v>16</v>
      </c>
      <c r="G93" s="66" t="s">
        <v>16</v>
      </c>
      <c r="H93" s="67" t="s">
        <v>16</v>
      </c>
      <c r="I93" s="54"/>
      <c r="J93" s="65" t="s">
        <v>16</v>
      </c>
      <c r="K93" s="66" t="s">
        <v>16</v>
      </c>
      <c r="L93" s="67">
        <v>1.18</v>
      </c>
      <c r="M93" s="16"/>
    </row>
    <row r="94" spans="2:13" s="13" customFormat="1" x14ac:dyDescent="0.3">
      <c r="B94" s="30"/>
      <c r="C94" s="12"/>
      <c r="D94" s="14" t="s">
        <v>57</v>
      </c>
      <c r="E94" s="14"/>
      <c r="F94" s="72" t="s">
        <v>16</v>
      </c>
      <c r="G94" s="72" t="s">
        <v>16</v>
      </c>
      <c r="H94" s="59" t="s">
        <v>16</v>
      </c>
      <c r="I94" s="54"/>
      <c r="J94" s="71" t="s">
        <v>16</v>
      </c>
      <c r="K94" s="72">
        <f>K84-K105</f>
        <v>-161</v>
      </c>
      <c r="L94" s="59">
        <f>L84-L105</f>
        <v>-208</v>
      </c>
      <c r="M94" s="12"/>
    </row>
    <row r="95" spans="2:13" x14ac:dyDescent="0.3">
      <c r="B95" s="27"/>
      <c r="C95" s="12"/>
      <c r="D95" s="64" t="s">
        <v>14</v>
      </c>
      <c r="E95" s="14"/>
      <c r="F95" s="66" t="s">
        <v>16</v>
      </c>
      <c r="G95" s="66" t="s">
        <v>16</v>
      </c>
      <c r="H95" s="67" t="s">
        <v>16</v>
      </c>
      <c r="I95" s="54"/>
      <c r="J95" s="65" t="s">
        <v>16</v>
      </c>
      <c r="K95" s="66">
        <f>K94/K91</f>
        <v>-0.28245614035087718</v>
      </c>
      <c r="L95" s="67">
        <f>L94/L91</f>
        <v>-0.13922356091030791</v>
      </c>
      <c r="M95" s="12"/>
    </row>
    <row r="96" spans="2:13" x14ac:dyDescent="0.3">
      <c r="B96" s="27"/>
      <c r="C96" s="12"/>
      <c r="D96" s="8" t="s">
        <v>84</v>
      </c>
      <c r="E96" s="8"/>
      <c r="F96" s="7"/>
      <c r="G96" s="7"/>
      <c r="H96" s="29"/>
      <c r="I96" s="10"/>
      <c r="J96" s="47"/>
      <c r="K96" s="7"/>
      <c r="L96" s="29"/>
    </row>
    <row r="97" spans="2:14" ht="14.5" x14ac:dyDescent="0.3">
      <c r="B97" s="27"/>
      <c r="C97" s="12"/>
      <c r="D97" s="14" t="s">
        <v>92</v>
      </c>
      <c r="E97" s="14"/>
      <c r="F97" s="72" t="s">
        <v>16</v>
      </c>
      <c r="G97" s="72" t="s">
        <v>16</v>
      </c>
      <c r="H97" s="59" t="s">
        <v>16</v>
      </c>
      <c r="I97" s="54"/>
      <c r="J97" s="71" t="s">
        <v>16</v>
      </c>
      <c r="K97" s="72">
        <v>34.700000000000003</v>
      </c>
      <c r="L97" s="59">
        <v>91.5</v>
      </c>
      <c r="M97" s="16"/>
    </row>
    <row r="98" spans="2:14" s="13" customFormat="1" x14ac:dyDescent="0.3">
      <c r="B98" s="30"/>
      <c r="C98" s="12"/>
      <c r="D98" s="64" t="s">
        <v>12</v>
      </c>
      <c r="E98" s="14"/>
      <c r="F98" s="66" t="s">
        <v>16</v>
      </c>
      <c r="G98" s="66" t="s">
        <v>16</v>
      </c>
      <c r="H98" s="67" t="s">
        <v>16</v>
      </c>
      <c r="I98" s="54"/>
      <c r="J98" s="65" t="s">
        <v>16</v>
      </c>
      <c r="K98" s="66" t="s">
        <v>16</v>
      </c>
      <c r="L98" s="67">
        <f>L97/K97-1</f>
        <v>1.6368876080691641</v>
      </c>
      <c r="M98" s="12"/>
    </row>
    <row r="99" spans="2:14" ht="14.5" x14ac:dyDescent="0.3">
      <c r="B99" s="27"/>
      <c r="C99" s="12"/>
      <c r="D99" s="14" t="s">
        <v>93</v>
      </c>
      <c r="E99" s="14"/>
      <c r="F99" s="72" t="s">
        <v>16</v>
      </c>
      <c r="G99" s="72" t="s">
        <v>16</v>
      </c>
      <c r="H99" s="59" t="s">
        <v>16</v>
      </c>
      <c r="I99" s="54"/>
      <c r="J99" s="71" t="s">
        <v>16</v>
      </c>
      <c r="K99" s="72">
        <v>370.7</v>
      </c>
      <c r="L99" s="59">
        <v>1099.0999999999999</v>
      </c>
      <c r="M99" s="16"/>
    </row>
    <row r="100" spans="2:14" s="13" customFormat="1" x14ac:dyDescent="0.3">
      <c r="B100" s="30"/>
      <c r="C100" s="12"/>
      <c r="D100" s="64" t="s">
        <v>40</v>
      </c>
      <c r="E100" s="14"/>
      <c r="F100" s="66" t="s">
        <v>16</v>
      </c>
      <c r="G100" s="66" t="s">
        <v>16</v>
      </c>
      <c r="H100" s="67" t="s">
        <v>16</v>
      </c>
      <c r="I100" s="54"/>
      <c r="J100" s="65" t="s">
        <v>16</v>
      </c>
      <c r="K100" s="66" t="s">
        <v>16</v>
      </c>
      <c r="L100" s="67">
        <f>L99/K99-1</f>
        <v>1.9649312112220123</v>
      </c>
      <c r="M100" s="12"/>
    </row>
    <row r="101" spans="2:14" x14ac:dyDescent="0.3">
      <c r="B101" s="27"/>
      <c r="C101" s="12"/>
      <c r="D101" s="64" t="s">
        <v>19</v>
      </c>
      <c r="E101" s="14"/>
      <c r="F101" s="66" t="s">
        <v>16</v>
      </c>
      <c r="G101" s="66" t="s">
        <v>16</v>
      </c>
      <c r="H101" s="67" t="s">
        <v>16</v>
      </c>
      <c r="I101" s="54"/>
      <c r="J101" s="65" t="s">
        <v>16</v>
      </c>
      <c r="K101" s="66" t="s">
        <v>16</v>
      </c>
      <c r="L101" s="67">
        <v>2.0910000000000002</v>
      </c>
      <c r="M101" s="16"/>
    </row>
    <row r="102" spans="2:14" ht="14.5" x14ac:dyDescent="0.3">
      <c r="B102" s="27"/>
      <c r="C102" s="12"/>
      <c r="D102" s="14" t="s">
        <v>102</v>
      </c>
      <c r="E102" s="14"/>
      <c r="F102" s="72" t="s">
        <v>16</v>
      </c>
      <c r="G102" s="72" t="s">
        <v>16</v>
      </c>
      <c r="H102" s="59" t="s">
        <v>16</v>
      </c>
      <c r="I102" s="54"/>
      <c r="J102" s="71" t="s">
        <v>16</v>
      </c>
      <c r="K102" s="72">
        <v>45</v>
      </c>
      <c r="L102" s="59">
        <v>261</v>
      </c>
      <c r="M102" s="16"/>
    </row>
    <row r="103" spans="2:14" s="13" customFormat="1" x14ac:dyDescent="0.3">
      <c r="B103" s="30"/>
      <c r="C103" s="12"/>
      <c r="D103" s="64" t="s">
        <v>9</v>
      </c>
      <c r="E103" s="14"/>
      <c r="F103" s="66" t="s">
        <v>16</v>
      </c>
      <c r="G103" s="66" t="s">
        <v>16</v>
      </c>
      <c r="H103" s="67" t="s">
        <v>16</v>
      </c>
      <c r="I103" s="54"/>
      <c r="J103" s="65" t="s">
        <v>16</v>
      </c>
      <c r="K103" s="66" t="s">
        <v>16</v>
      </c>
      <c r="L103" s="67">
        <f>L102/K102-1</f>
        <v>4.8</v>
      </c>
      <c r="M103" s="12"/>
    </row>
    <row r="104" spans="2:14" x14ac:dyDescent="0.3">
      <c r="B104" s="27"/>
      <c r="C104" s="12"/>
      <c r="D104" s="64" t="s">
        <v>10</v>
      </c>
      <c r="E104" s="14"/>
      <c r="F104" s="66" t="s">
        <v>16</v>
      </c>
      <c r="G104" s="66" t="s">
        <v>16</v>
      </c>
      <c r="H104" s="67" t="s">
        <v>16</v>
      </c>
      <c r="I104" s="54"/>
      <c r="J104" s="65" t="s">
        <v>16</v>
      </c>
      <c r="K104" s="66" t="s">
        <v>16</v>
      </c>
      <c r="L104" s="67">
        <v>3.78</v>
      </c>
      <c r="M104" s="16"/>
    </row>
    <row r="105" spans="2:14" s="13" customFormat="1" ht="14.5" x14ac:dyDescent="0.3">
      <c r="B105" s="30"/>
      <c r="C105" s="12"/>
      <c r="D105" s="14" t="s">
        <v>103</v>
      </c>
      <c r="E105" s="14"/>
      <c r="F105" s="72" t="s">
        <v>16</v>
      </c>
      <c r="G105" s="72" t="s">
        <v>16</v>
      </c>
      <c r="H105" s="59" t="s">
        <v>16</v>
      </c>
      <c r="I105" s="54"/>
      <c r="J105" s="71" t="s">
        <v>16</v>
      </c>
      <c r="K105" s="72">
        <v>-34</v>
      </c>
      <c r="L105" s="59">
        <v>-135</v>
      </c>
      <c r="M105" s="12"/>
    </row>
    <row r="106" spans="2:14" x14ac:dyDescent="0.3">
      <c r="B106" s="27"/>
      <c r="C106" s="12"/>
      <c r="D106" s="64" t="s">
        <v>14</v>
      </c>
      <c r="E106" s="14"/>
      <c r="F106" s="66" t="s">
        <v>16</v>
      </c>
      <c r="G106" s="66" t="s">
        <v>16</v>
      </c>
      <c r="H106" s="67" t="s">
        <v>16</v>
      </c>
      <c r="I106" s="54"/>
      <c r="J106" s="65" t="s">
        <v>16</v>
      </c>
      <c r="K106" s="66">
        <f>K105/K102</f>
        <v>-0.75555555555555554</v>
      </c>
      <c r="L106" s="67">
        <f>L105/L102</f>
        <v>-0.51724137931034486</v>
      </c>
      <c r="M106" s="12"/>
    </row>
    <row r="107" spans="2:14" x14ac:dyDescent="0.3">
      <c r="B107" s="27"/>
      <c r="C107" s="106" t="s">
        <v>33</v>
      </c>
      <c r="D107" s="8" t="s">
        <v>166</v>
      </c>
      <c r="E107" s="8"/>
      <c r="F107" s="7"/>
      <c r="G107" s="7"/>
      <c r="H107" s="29"/>
      <c r="I107" s="10"/>
      <c r="J107" s="47"/>
      <c r="K107" s="7"/>
      <c r="L107" s="29"/>
      <c r="M107" s="16"/>
    </row>
    <row r="108" spans="2:14" s="13" customFormat="1" ht="14.5" x14ac:dyDescent="0.3">
      <c r="B108" s="30"/>
      <c r="C108" s="12"/>
      <c r="D108" s="191" t="s">
        <v>130</v>
      </c>
      <c r="E108" s="14"/>
      <c r="F108" s="66">
        <v>2.4302733427178711</v>
      </c>
      <c r="G108" s="66">
        <v>-0.21419405322195872</v>
      </c>
      <c r="H108" s="67">
        <v>0.30803577513587954</v>
      </c>
      <c r="I108" s="10"/>
      <c r="J108" s="65">
        <v>1.599082338269826</v>
      </c>
      <c r="K108" s="66">
        <v>-0.32536628505699294</v>
      </c>
      <c r="L108" s="67">
        <v>0.55233556150630481</v>
      </c>
      <c r="M108" s="12"/>
      <c r="N108" s="12"/>
    </row>
    <row r="109" spans="2:14" s="13" customFormat="1" ht="14.5" x14ac:dyDescent="0.3">
      <c r="B109" s="30"/>
      <c r="C109" s="12"/>
      <c r="D109" s="191" t="s">
        <v>131</v>
      </c>
      <c r="E109" s="14"/>
      <c r="F109" s="66">
        <v>1.89</v>
      </c>
      <c r="G109" s="66">
        <v>-0.23</v>
      </c>
      <c r="H109" s="67">
        <v>0.62</v>
      </c>
      <c r="I109" s="10"/>
      <c r="J109" s="65">
        <v>1.24</v>
      </c>
      <c r="K109" s="66">
        <v>-0.25</v>
      </c>
      <c r="L109" s="67">
        <v>0.75</v>
      </c>
      <c r="M109" s="12"/>
    </row>
    <row r="110" spans="2:14" ht="14.5" x14ac:dyDescent="0.3">
      <c r="B110" s="27"/>
      <c r="C110" s="12"/>
      <c r="D110" s="191" t="s">
        <v>132</v>
      </c>
      <c r="E110" s="14"/>
      <c r="F110" s="66">
        <v>1.944612762647659</v>
      </c>
      <c r="G110" s="66">
        <v>-0.20350094725231305</v>
      </c>
      <c r="H110" s="67">
        <v>0.62776460204473339</v>
      </c>
      <c r="I110" s="10"/>
      <c r="J110" s="65">
        <v>1.2783466659089582</v>
      </c>
      <c r="K110" s="66">
        <v>-0.22429771159685963</v>
      </c>
      <c r="L110" s="67">
        <v>0.75594375392492896</v>
      </c>
      <c r="M110" s="16"/>
    </row>
    <row r="111" spans="2:14" ht="14.5" x14ac:dyDescent="0.3">
      <c r="B111" s="27"/>
      <c r="C111" s="12"/>
      <c r="D111" s="14" t="s">
        <v>133</v>
      </c>
      <c r="E111" s="14"/>
      <c r="F111" s="72">
        <v>118482</v>
      </c>
      <c r="G111" s="72">
        <v>148824</v>
      </c>
      <c r="H111" s="59">
        <v>156189</v>
      </c>
      <c r="I111" s="10"/>
      <c r="J111" s="71">
        <v>152970</v>
      </c>
      <c r="K111" s="72">
        <v>132503</v>
      </c>
      <c r="L111" s="59">
        <v>196571</v>
      </c>
      <c r="M111" s="16"/>
    </row>
    <row r="112" spans="2:14" ht="14.5" x14ac:dyDescent="0.3">
      <c r="B112" s="27"/>
      <c r="C112" s="12"/>
      <c r="D112" s="14" t="s">
        <v>134</v>
      </c>
      <c r="E112" s="14"/>
      <c r="F112" s="72">
        <v>204076</v>
      </c>
      <c r="G112" s="72">
        <v>89460</v>
      </c>
      <c r="H112" s="59">
        <v>192408</v>
      </c>
      <c r="I112" s="10"/>
      <c r="J112" s="71">
        <v>242122</v>
      </c>
      <c r="K112" s="72">
        <v>158010</v>
      </c>
      <c r="L112" s="59">
        <v>291078</v>
      </c>
      <c r="M112" s="16"/>
    </row>
    <row r="113" spans="2:13" ht="14.5" x14ac:dyDescent="0.3">
      <c r="B113" s="27"/>
      <c r="C113" s="12"/>
      <c r="D113" s="14" t="s">
        <v>135</v>
      </c>
      <c r="E113" s="14"/>
      <c r="F113" s="72">
        <v>262</v>
      </c>
      <c r="G113" s="72">
        <v>498</v>
      </c>
      <c r="H113" s="59">
        <v>482</v>
      </c>
      <c r="I113" s="10"/>
      <c r="J113" s="71">
        <v>517</v>
      </c>
      <c r="K113" s="72">
        <v>484</v>
      </c>
      <c r="L113" s="59">
        <v>549</v>
      </c>
    </row>
    <row r="114" spans="2:13" x14ac:dyDescent="0.3">
      <c r="B114" s="27"/>
      <c r="C114" s="12"/>
      <c r="D114" s="14" t="s">
        <v>58</v>
      </c>
      <c r="E114" s="14"/>
      <c r="F114" s="72">
        <v>48</v>
      </c>
      <c r="G114" s="72">
        <v>54</v>
      </c>
      <c r="H114" s="59">
        <v>87</v>
      </c>
      <c r="I114" s="10"/>
      <c r="J114" s="71">
        <v>132</v>
      </c>
      <c r="K114" s="72">
        <v>135</v>
      </c>
      <c r="L114" s="59">
        <v>212</v>
      </c>
      <c r="M114" s="16"/>
    </row>
    <row r="115" spans="2:13" s="13" customFormat="1" x14ac:dyDescent="0.3">
      <c r="B115" s="30"/>
      <c r="C115" s="12"/>
      <c r="D115" s="64" t="s">
        <v>9</v>
      </c>
      <c r="E115" s="14"/>
      <c r="F115" s="66">
        <v>2.2000000000000002</v>
      </c>
      <c r="G115" s="66">
        <f>G114/F114-1</f>
        <v>0.125</v>
      </c>
      <c r="H115" s="67">
        <f>H114/G114-1</f>
        <v>0.61111111111111116</v>
      </c>
      <c r="I115" s="10"/>
      <c r="J115" s="65">
        <v>2.2200000000000002</v>
      </c>
      <c r="K115" s="66">
        <f>K114/J114-1</f>
        <v>2.2727272727272707E-2</v>
      </c>
      <c r="L115" s="67">
        <f>L114/K114-1</f>
        <v>0.57037037037037042</v>
      </c>
      <c r="M115" s="12"/>
    </row>
    <row r="116" spans="2:13" x14ac:dyDescent="0.3">
      <c r="B116" s="27"/>
      <c r="C116" s="12"/>
      <c r="D116" s="64" t="s">
        <v>10</v>
      </c>
      <c r="E116" s="14"/>
      <c r="F116" s="66">
        <v>1.7</v>
      </c>
      <c r="G116" s="66">
        <v>0.17</v>
      </c>
      <c r="H116" s="67">
        <v>0.62</v>
      </c>
      <c r="I116" s="54"/>
      <c r="J116" s="65">
        <v>1.8217000000000001</v>
      </c>
      <c r="K116" s="66">
        <v>0.03</v>
      </c>
      <c r="L116" s="67">
        <v>0.68</v>
      </c>
      <c r="M116" s="16"/>
    </row>
    <row r="117" spans="2:13" s="13" customFormat="1" x14ac:dyDescent="0.3">
      <c r="B117" s="30"/>
      <c r="C117" s="12"/>
      <c r="D117" s="14" t="s">
        <v>74</v>
      </c>
      <c r="E117" s="14"/>
      <c r="F117" s="72" t="s">
        <v>16</v>
      </c>
      <c r="G117" s="72" t="s">
        <v>16</v>
      </c>
      <c r="H117" s="59" t="s">
        <v>16</v>
      </c>
      <c r="I117" s="54"/>
      <c r="J117" s="71" t="s">
        <v>16</v>
      </c>
      <c r="K117" s="72">
        <v>-88</v>
      </c>
      <c r="L117" s="59">
        <v>-100</v>
      </c>
      <c r="M117" s="12"/>
    </row>
    <row r="118" spans="2:13" ht="14" thickBot="1" x14ac:dyDescent="0.35">
      <c r="B118" s="27"/>
      <c r="C118" s="12"/>
      <c r="D118" s="64" t="s">
        <v>14</v>
      </c>
      <c r="E118" s="14"/>
      <c r="F118" s="69" t="s">
        <v>16</v>
      </c>
      <c r="G118" s="69" t="s">
        <v>16</v>
      </c>
      <c r="H118" s="70" t="s">
        <v>16</v>
      </c>
      <c r="I118" s="54"/>
      <c r="J118" s="68" t="s">
        <v>16</v>
      </c>
      <c r="K118" s="69">
        <f>K117/K114</f>
        <v>-0.6518518518518519</v>
      </c>
      <c r="L118" s="70">
        <f>L117/L114</f>
        <v>-0.47169811320754718</v>
      </c>
      <c r="M118" s="12"/>
    </row>
    <row r="119" spans="2:13" x14ac:dyDescent="0.3">
      <c r="B119" s="27"/>
      <c r="D119" s="12"/>
      <c r="L119" s="33"/>
      <c r="M119" s="16"/>
    </row>
    <row r="120" spans="2:13" x14ac:dyDescent="0.3">
      <c r="B120" s="27"/>
      <c r="D120" s="17" t="s">
        <v>15</v>
      </c>
      <c r="E120" s="17"/>
      <c r="L120" s="33"/>
      <c r="M120" s="16"/>
    </row>
    <row r="121" spans="2:13" x14ac:dyDescent="0.3">
      <c r="B121" s="27"/>
      <c r="D121" s="18" t="s">
        <v>42</v>
      </c>
      <c r="E121" s="194" t="s">
        <v>128</v>
      </c>
      <c r="L121" s="33"/>
      <c r="M121" s="16"/>
    </row>
    <row r="122" spans="2:13" x14ac:dyDescent="0.3">
      <c r="B122" s="27"/>
      <c r="D122" s="18"/>
      <c r="E122" s="194" t="s">
        <v>129</v>
      </c>
      <c r="L122" s="33"/>
      <c r="M122" s="16"/>
    </row>
    <row r="123" spans="2:13" x14ac:dyDescent="0.3">
      <c r="B123" s="27"/>
      <c r="D123" s="18" t="s">
        <v>43</v>
      </c>
      <c r="E123" s="117" t="s">
        <v>168</v>
      </c>
      <c r="F123" s="13"/>
      <c r="G123" s="13"/>
      <c r="L123" s="33"/>
      <c r="M123" s="16"/>
    </row>
    <row r="124" spans="2:13" x14ac:dyDescent="0.3">
      <c r="B124" s="27"/>
      <c r="D124" s="18"/>
      <c r="E124" s="117" t="s">
        <v>169</v>
      </c>
      <c r="F124" s="13"/>
      <c r="G124" s="13"/>
      <c r="L124" s="33"/>
      <c r="M124" s="16"/>
    </row>
    <row r="125" spans="2:13" x14ac:dyDescent="0.3">
      <c r="B125" s="27"/>
      <c r="D125" s="18"/>
      <c r="E125" s="117" t="s">
        <v>170</v>
      </c>
      <c r="F125" s="13"/>
      <c r="G125" s="13"/>
      <c r="L125" s="33"/>
      <c r="M125" s="16"/>
    </row>
    <row r="126" spans="2:13" x14ac:dyDescent="0.3">
      <c r="B126" s="27"/>
      <c r="D126" s="18" t="s">
        <v>44</v>
      </c>
      <c r="E126" s="117" t="s">
        <v>125</v>
      </c>
      <c r="F126" s="13"/>
      <c r="G126" s="13"/>
      <c r="L126" s="33"/>
    </row>
    <row r="127" spans="2:13" x14ac:dyDescent="0.3">
      <c r="B127" s="27"/>
      <c r="C127" s="15"/>
      <c r="D127" s="18" t="s">
        <v>45</v>
      </c>
      <c r="E127" s="117" t="s">
        <v>70</v>
      </c>
      <c r="F127" s="118"/>
      <c r="G127" s="118"/>
      <c r="H127" s="20"/>
      <c r="I127" s="20"/>
      <c r="J127" s="20"/>
      <c r="K127" s="20"/>
      <c r="L127" s="33"/>
      <c r="M127" s="16"/>
    </row>
    <row r="128" spans="2:13" x14ac:dyDescent="0.3">
      <c r="B128" s="27"/>
      <c r="C128" s="18"/>
      <c r="D128" s="18" t="s">
        <v>46</v>
      </c>
      <c r="E128" s="194" t="s">
        <v>126</v>
      </c>
      <c r="F128" s="118"/>
      <c r="G128" s="118"/>
      <c r="H128" s="20"/>
      <c r="I128" s="20"/>
      <c r="J128" s="20"/>
      <c r="K128" s="20"/>
      <c r="L128" s="33"/>
      <c r="M128" s="16"/>
    </row>
    <row r="129" spans="2:13" x14ac:dyDescent="0.3">
      <c r="B129" s="27"/>
      <c r="C129" s="18"/>
      <c r="D129" s="18"/>
      <c r="E129" s="194" t="s">
        <v>127</v>
      </c>
      <c r="F129" s="118"/>
      <c r="G129" s="118"/>
      <c r="H129" s="20"/>
      <c r="I129" s="20"/>
      <c r="J129" s="20"/>
      <c r="K129" s="20"/>
      <c r="L129" s="33"/>
      <c r="M129" s="16"/>
    </row>
    <row r="130" spans="2:13" s="1" customFormat="1" ht="14" thickBot="1" x14ac:dyDescent="0.35">
      <c r="B130" s="34"/>
      <c r="C130" s="38"/>
      <c r="D130" s="35" t="s">
        <v>47</v>
      </c>
      <c r="E130" s="36" t="s">
        <v>167</v>
      </c>
      <c r="F130" s="37"/>
      <c r="G130" s="37"/>
      <c r="H130" s="37"/>
      <c r="I130" s="38"/>
      <c r="J130" s="37"/>
      <c r="K130" s="37"/>
      <c r="L130" s="39"/>
      <c r="M130" s="16"/>
    </row>
    <row r="131" spans="2:13" s="9" customFormat="1" ht="6" customHeight="1" x14ac:dyDescent="0.3">
      <c r="B131" s="12"/>
      <c r="C131" s="11"/>
      <c r="D131" s="11"/>
      <c r="E131" s="12"/>
      <c r="F131" s="12"/>
      <c r="G131" s="12"/>
      <c r="H131" s="12"/>
      <c r="I131" s="13"/>
      <c r="J131" s="12"/>
      <c r="K131" s="12"/>
      <c r="L131" s="12"/>
      <c r="M131" s="16"/>
    </row>
    <row r="132" spans="2:13" x14ac:dyDescent="0.3">
      <c r="F132" s="103"/>
      <c r="G132" s="103"/>
      <c r="H132" s="102"/>
      <c r="J132" s="103"/>
      <c r="K132" s="103"/>
      <c r="L132" s="102"/>
      <c r="M132" s="16"/>
    </row>
    <row r="133" spans="2:13" x14ac:dyDescent="0.3">
      <c r="M133" s="16"/>
    </row>
    <row r="135" spans="2:13" x14ac:dyDescent="0.3">
      <c r="M135" s="16"/>
    </row>
    <row r="136" spans="2:13" x14ac:dyDescent="0.3">
      <c r="M136" s="16"/>
    </row>
    <row r="137" spans="2:13" x14ac:dyDescent="0.3">
      <c r="M137" s="16"/>
    </row>
    <row r="138" spans="2:13" x14ac:dyDescent="0.3">
      <c r="M138" s="16"/>
    </row>
    <row r="139" spans="2:13" x14ac:dyDescent="0.3">
      <c r="M139" s="16"/>
    </row>
    <row r="140" spans="2:13" x14ac:dyDescent="0.3">
      <c r="M140" s="16"/>
    </row>
    <row r="141" spans="2:13" x14ac:dyDescent="0.3">
      <c r="M141" s="16"/>
    </row>
    <row r="143" spans="2:13" x14ac:dyDescent="0.3">
      <c r="M143" s="16"/>
    </row>
    <row r="144" spans="2:13" x14ac:dyDescent="0.3">
      <c r="M144" s="16"/>
    </row>
    <row r="145" spans="13:13" x14ac:dyDescent="0.3">
      <c r="M145" s="16"/>
    </row>
    <row r="146" spans="13:13" x14ac:dyDescent="0.3">
      <c r="M146" s="16"/>
    </row>
    <row r="147" spans="13:13" x14ac:dyDescent="0.3">
      <c r="M147" s="16"/>
    </row>
    <row r="148" spans="13:13" x14ac:dyDescent="0.3">
      <c r="M148" s="16"/>
    </row>
    <row r="149" spans="13:13" x14ac:dyDescent="0.3">
      <c r="M149" s="16"/>
    </row>
    <row r="160" spans="13:13" x14ac:dyDescent="0.3">
      <c r="M160" s="16"/>
    </row>
    <row r="161" spans="13:13" x14ac:dyDescent="0.3">
      <c r="M161" s="16"/>
    </row>
    <row r="166" spans="13:13" x14ac:dyDescent="0.3">
      <c r="M166" s="16"/>
    </row>
    <row r="168" spans="13:13" x14ac:dyDescent="0.3">
      <c r="M168" s="16"/>
    </row>
  </sheetData>
  <pageMargins left="0.7" right="0.7" top="0.75" bottom="0.75" header="0.3" footer="0.3"/>
  <pageSetup scale="55" orientation="portrait" r:id="rId1"/>
  <ignoredErrors>
    <ignoredError sqref="D121 D126:D127 D123 D128:D13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0287-B341-4069-A22E-67D565228410}">
  <dimension ref="B1:N95"/>
  <sheetViews>
    <sheetView showGridLines="0" zoomScaleNormal="100" zoomScaleSheetLayoutView="100" workbookViewId="0">
      <pane xSplit="5" ySplit="3" topLeftCell="F4" activePane="bottomRight" state="frozen"/>
      <selection pane="topRight" activeCell="B1" sqref="B1"/>
      <selection pane="bottomLeft" activeCell="A3" sqref="A3"/>
      <selection pane="bottomRight" activeCell="B2" sqref="B2"/>
    </sheetView>
  </sheetViews>
  <sheetFormatPr defaultColWidth="9.1796875" defaultRowHeight="13.5" x14ac:dyDescent="0.3"/>
  <cols>
    <col min="1" max="1" width="1.7265625" style="1" customWidth="1"/>
    <col min="2" max="2" width="4.7265625" style="1" customWidth="1"/>
    <col min="3" max="3" width="33.81640625" style="5" customWidth="1"/>
    <col min="4" max="4" width="2.81640625" style="5" customWidth="1"/>
    <col min="5" max="5" width="44.453125" style="1" customWidth="1"/>
    <col min="6" max="8" width="12.1796875" style="1" customWidth="1"/>
    <col min="9" max="9" width="2.453125" style="3" customWidth="1"/>
    <col min="10" max="12" width="12.1796875" style="1" customWidth="1"/>
    <col min="13" max="13" width="1.26953125" style="9" customWidth="1"/>
    <col min="14" max="16384" width="9.1796875" style="1"/>
  </cols>
  <sheetData>
    <row r="1" spans="2:13" ht="7.5" customHeight="1" thickBot="1" x14ac:dyDescent="0.35"/>
    <row r="2" spans="2:13" x14ac:dyDescent="0.3">
      <c r="B2" s="23" t="s">
        <v>27</v>
      </c>
      <c r="C2" s="24"/>
      <c r="D2" s="25"/>
      <c r="E2" s="25"/>
      <c r="F2" s="25"/>
      <c r="G2" s="25"/>
      <c r="H2" s="26"/>
      <c r="I2" s="63"/>
      <c r="J2" s="23"/>
      <c r="K2" s="25"/>
      <c r="L2" s="26"/>
    </row>
    <row r="3" spans="2:13" x14ac:dyDescent="0.3">
      <c r="B3" s="27"/>
      <c r="C3" s="6" t="s">
        <v>36</v>
      </c>
      <c r="D3" s="9" t="s">
        <v>18</v>
      </c>
      <c r="E3" s="14"/>
      <c r="F3" s="108" t="s">
        <v>5</v>
      </c>
      <c r="G3" s="108" t="s">
        <v>6</v>
      </c>
      <c r="H3" s="109" t="s">
        <v>63</v>
      </c>
      <c r="I3" s="112"/>
      <c r="J3" s="111" t="s">
        <v>0</v>
      </c>
      <c r="K3" s="108" t="s">
        <v>53</v>
      </c>
      <c r="L3" s="109" t="s">
        <v>73</v>
      </c>
    </row>
    <row r="4" spans="2:13" x14ac:dyDescent="0.3">
      <c r="B4" s="27"/>
      <c r="C4" s="13"/>
      <c r="D4" s="8" t="s">
        <v>22</v>
      </c>
      <c r="E4" s="8"/>
      <c r="F4" s="7"/>
      <c r="G4" s="7"/>
      <c r="H4" s="29"/>
      <c r="I4" s="10"/>
      <c r="J4" s="47"/>
      <c r="K4" s="7"/>
      <c r="L4" s="29"/>
    </row>
    <row r="5" spans="2:13" x14ac:dyDescent="0.3">
      <c r="B5" s="27"/>
      <c r="C5" s="13"/>
      <c r="D5" s="14" t="s">
        <v>51</v>
      </c>
      <c r="E5" s="14"/>
      <c r="F5" s="72">
        <f>F22+F32</f>
        <v>17.66</v>
      </c>
      <c r="G5" s="72">
        <f>G22+G32</f>
        <v>23.72</v>
      </c>
      <c r="H5" s="59">
        <f>H22+H32</f>
        <v>35.269999999999996</v>
      </c>
      <c r="I5" s="116"/>
      <c r="J5" s="71">
        <f>J22+J32</f>
        <v>37.880000000000003</v>
      </c>
      <c r="K5" s="72">
        <f>K22+K32</f>
        <v>55.05</v>
      </c>
      <c r="L5" s="59">
        <f>L22+L32</f>
        <v>78.490000000000009</v>
      </c>
      <c r="M5" s="12"/>
    </row>
    <row r="6" spans="2:13" x14ac:dyDescent="0.3">
      <c r="B6" s="27"/>
      <c r="C6" s="13"/>
      <c r="D6" s="64" t="s">
        <v>9</v>
      </c>
      <c r="E6" s="14"/>
      <c r="F6" s="66">
        <v>0.25</v>
      </c>
      <c r="G6" s="66">
        <f>G5/F5-1</f>
        <v>0.3431483578708947</v>
      </c>
      <c r="H6" s="67">
        <f>H5/G5-1</f>
        <v>0.48693086003372676</v>
      </c>
      <c r="I6" s="116"/>
      <c r="J6" s="65">
        <v>0.26</v>
      </c>
      <c r="K6" s="66">
        <f>K5/J5-1</f>
        <v>0.45327349524815186</v>
      </c>
      <c r="L6" s="67">
        <f>L5/K5-1</f>
        <v>0.42579473206176233</v>
      </c>
      <c r="M6" s="12"/>
    </row>
    <row r="7" spans="2:13" x14ac:dyDescent="0.3">
      <c r="B7" s="27"/>
      <c r="C7" s="13"/>
      <c r="D7" s="64" t="s">
        <v>10</v>
      </c>
      <c r="E7" s="14"/>
      <c r="F7" s="66">
        <v>0.3</v>
      </c>
      <c r="G7" s="66">
        <v>0.37</v>
      </c>
      <c r="H7" s="67">
        <v>0.48</v>
      </c>
      <c r="I7" s="116"/>
      <c r="J7" s="65">
        <v>0.28999999999999998</v>
      </c>
      <c r="K7" s="66">
        <v>0.46</v>
      </c>
      <c r="L7" s="67">
        <v>0.47</v>
      </c>
      <c r="M7" s="12"/>
    </row>
    <row r="8" spans="2:13" ht="14.5" x14ac:dyDescent="0.3">
      <c r="B8" s="27"/>
      <c r="C8" s="13"/>
      <c r="D8" s="14" t="s">
        <v>174</v>
      </c>
      <c r="E8" s="14"/>
      <c r="F8" s="72">
        <f>F25+F35</f>
        <v>554.44000000000005</v>
      </c>
      <c r="G8" s="72">
        <f>G25+G35</f>
        <v>738.97</v>
      </c>
      <c r="H8" s="59">
        <f>H25+H35</f>
        <v>1074.54</v>
      </c>
      <c r="I8" s="54"/>
      <c r="J8" s="71">
        <f>J25+J35</f>
        <v>1197.5500000000002</v>
      </c>
      <c r="K8" s="72">
        <f>K25+K35</f>
        <v>1657.6</v>
      </c>
      <c r="L8" s="59">
        <f>L25+L35</f>
        <v>2257.4</v>
      </c>
      <c r="M8" s="16"/>
    </row>
    <row r="9" spans="2:13" x14ac:dyDescent="0.3">
      <c r="B9" s="27"/>
      <c r="C9" s="13"/>
      <c r="D9" s="64" t="s">
        <v>12</v>
      </c>
      <c r="E9" s="14"/>
      <c r="F9" s="66">
        <v>0.35</v>
      </c>
      <c r="G9" s="66">
        <f>G8/F8-1</f>
        <v>0.33282230719284311</v>
      </c>
      <c r="H9" s="67">
        <f>H8/G8-1</f>
        <v>0.45410503809356251</v>
      </c>
      <c r="I9" s="54"/>
      <c r="J9" s="65">
        <v>0.3</v>
      </c>
      <c r="K9" s="66">
        <f>K8/J8-1</f>
        <v>0.38415932528913177</v>
      </c>
      <c r="L9" s="67">
        <f>L8/K8-1</f>
        <v>0.3618484555984558</v>
      </c>
      <c r="M9" s="12"/>
    </row>
    <row r="10" spans="2:13" s="3" customFormat="1" x14ac:dyDescent="0.3">
      <c r="B10" s="30"/>
      <c r="C10" s="13"/>
      <c r="D10" s="64" t="s">
        <v>60</v>
      </c>
      <c r="E10" s="14"/>
      <c r="F10" s="66">
        <v>0.35</v>
      </c>
      <c r="G10" s="66">
        <v>0.25</v>
      </c>
      <c r="H10" s="67">
        <v>0.45</v>
      </c>
      <c r="I10" s="54"/>
      <c r="J10" s="65">
        <v>0.28000000000000003</v>
      </c>
      <c r="K10" s="66">
        <v>0.32</v>
      </c>
      <c r="L10" s="67">
        <v>0.36</v>
      </c>
      <c r="M10" s="16"/>
    </row>
    <row r="11" spans="2:13" x14ac:dyDescent="0.3">
      <c r="B11" s="27"/>
      <c r="C11" s="13"/>
      <c r="D11" s="14" t="s">
        <v>13</v>
      </c>
      <c r="E11" s="14"/>
      <c r="F11" s="72">
        <v>199</v>
      </c>
      <c r="G11" s="72">
        <v>252</v>
      </c>
      <c r="H11" s="59">
        <v>359</v>
      </c>
      <c r="I11" s="54"/>
      <c r="J11" s="71">
        <v>428</v>
      </c>
      <c r="K11" s="72">
        <v>577</v>
      </c>
      <c r="L11" s="59">
        <v>796</v>
      </c>
      <c r="M11" s="12"/>
    </row>
    <row r="12" spans="2:13" x14ac:dyDescent="0.3">
      <c r="B12" s="27"/>
      <c r="C12" s="13"/>
      <c r="D12" s="64" t="s">
        <v>9</v>
      </c>
      <c r="E12" s="14"/>
      <c r="F12" s="66">
        <v>0.16</v>
      </c>
      <c r="G12" s="66">
        <f>G11/F11-1</f>
        <v>0.26633165829145722</v>
      </c>
      <c r="H12" s="67">
        <f>H11/G11-1</f>
        <v>0.42460317460317465</v>
      </c>
      <c r="I12" s="54"/>
      <c r="J12" s="65">
        <v>0.19</v>
      </c>
      <c r="K12" s="66">
        <f>K11/J11-1</f>
        <v>0.34813084112149539</v>
      </c>
      <c r="L12" s="67">
        <f>L11/K11-1</f>
        <v>0.37954939341421134</v>
      </c>
      <c r="M12" s="12"/>
    </row>
    <row r="13" spans="2:13" x14ac:dyDescent="0.3">
      <c r="B13" s="27"/>
      <c r="C13" s="13"/>
      <c r="D13" s="64" t="s">
        <v>10</v>
      </c>
      <c r="E13" s="14"/>
      <c r="F13" s="66">
        <v>0.2</v>
      </c>
      <c r="G13" s="66">
        <v>0.28999999999999998</v>
      </c>
      <c r="H13" s="67">
        <v>0.44</v>
      </c>
      <c r="I13" s="54"/>
      <c r="J13" s="65">
        <v>0.21</v>
      </c>
      <c r="K13" s="66">
        <v>0.36</v>
      </c>
      <c r="L13" s="67">
        <v>0.45</v>
      </c>
      <c r="M13" s="16"/>
    </row>
    <row r="14" spans="2:13" x14ac:dyDescent="0.3">
      <c r="B14" s="27"/>
      <c r="C14" s="40"/>
      <c r="D14" s="14" t="s">
        <v>17</v>
      </c>
      <c r="E14" s="14"/>
      <c r="F14" s="72">
        <v>-38</v>
      </c>
      <c r="G14" s="72">
        <v>-31</v>
      </c>
      <c r="H14" s="59">
        <v>-31</v>
      </c>
      <c r="I14" s="54"/>
      <c r="J14" s="71">
        <v>-67</v>
      </c>
      <c r="K14" s="72">
        <v>-68</v>
      </c>
      <c r="L14" s="59">
        <v>-60</v>
      </c>
      <c r="M14" s="16"/>
    </row>
    <row r="15" spans="2:13" x14ac:dyDescent="0.3">
      <c r="B15" s="27"/>
      <c r="C15" s="13"/>
      <c r="D15" s="64" t="s">
        <v>14</v>
      </c>
      <c r="E15" s="14"/>
      <c r="F15" s="66">
        <f>F14/F11</f>
        <v>-0.19095477386934673</v>
      </c>
      <c r="G15" s="66">
        <f>G14/G11</f>
        <v>-0.12301587301587301</v>
      </c>
      <c r="H15" s="67">
        <f>H14/H11</f>
        <v>-8.6350974930362118E-2</v>
      </c>
      <c r="I15" s="54"/>
      <c r="J15" s="65">
        <f>J14/J11</f>
        <v>-0.15654205607476634</v>
      </c>
      <c r="K15" s="66">
        <f>K14/K11</f>
        <v>-0.11785095320623917</v>
      </c>
      <c r="L15" s="67">
        <f>L14/L11</f>
        <v>-7.5376884422110546E-2</v>
      </c>
      <c r="M15" s="16"/>
    </row>
    <row r="16" spans="2:13" ht="14.5" x14ac:dyDescent="0.3">
      <c r="B16" s="27"/>
      <c r="C16" s="13"/>
      <c r="D16" s="8" t="s">
        <v>175</v>
      </c>
      <c r="E16" s="8"/>
      <c r="F16" s="7"/>
      <c r="G16" s="7"/>
      <c r="H16" s="29"/>
      <c r="I16" s="10"/>
      <c r="J16" s="47"/>
      <c r="K16" s="7"/>
      <c r="L16" s="29"/>
      <c r="M16" s="16"/>
    </row>
    <row r="17" spans="2:14" ht="12.75" customHeight="1" x14ac:dyDescent="0.3">
      <c r="B17" s="27"/>
      <c r="C17" s="13"/>
      <c r="D17" s="14" t="s">
        <v>13</v>
      </c>
      <c r="E17" s="14"/>
      <c r="F17" s="72">
        <v>169</v>
      </c>
      <c r="G17" s="72">
        <v>218</v>
      </c>
      <c r="H17" s="59">
        <v>294</v>
      </c>
      <c r="I17" s="54"/>
      <c r="J17" s="71">
        <v>373</v>
      </c>
      <c r="K17" s="72">
        <v>499</v>
      </c>
      <c r="L17" s="59">
        <v>643</v>
      </c>
      <c r="M17" s="16"/>
      <c r="N17" s="128"/>
    </row>
    <row r="18" spans="2:14" x14ac:dyDescent="0.3">
      <c r="B18" s="27"/>
      <c r="C18" s="13"/>
      <c r="D18" s="64" t="s">
        <v>9</v>
      </c>
      <c r="E18" s="14"/>
      <c r="F18" s="66">
        <v>0.19</v>
      </c>
      <c r="G18" s="66">
        <f>G17/F17-1</f>
        <v>0.28994082840236679</v>
      </c>
      <c r="H18" s="67">
        <f>H17/G17-1</f>
        <v>0.34862385321100908</v>
      </c>
      <c r="I18" s="54"/>
      <c r="J18" s="65">
        <v>0.23</v>
      </c>
      <c r="K18" s="66">
        <f>K17/J17-1</f>
        <v>0.33780160857908847</v>
      </c>
      <c r="L18" s="67">
        <f>L17/K17-1</f>
        <v>0.2885771543086173</v>
      </c>
      <c r="M18" s="16"/>
      <c r="N18" s="193"/>
    </row>
    <row r="19" spans="2:14" x14ac:dyDescent="0.3">
      <c r="B19" s="27"/>
      <c r="C19" s="13"/>
      <c r="D19" s="14" t="s">
        <v>17</v>
      </c>
      <c r="E19" s="14"/>
      <c r="F19" s="72">
        <v>-7</v>
      </c>
      <c r="G19" s="72">
        <v>3</v>
      </c>
      <c r="H19" s="59">
        <v>9</v>
      </c>
      <c r="I19" s="54"/>
      <c r="J19" s="71">
        <v>-4</v>
      </c>
      <c r="K19" s="72">
        <v>10</v>
      </c>
      <c r="L19" s="59">
        <v>28</v>
      </c>
      <c r="M19" s="16"/>
    </row>
    <row r="20" spans="2:14" x14ac:dyDescent="0.3">
      <c r="B20" s="27"/>
      <c r="C20" s="13"/>
      <c r="D20" s="64" t="s">
        <v>7</v>
      </c>
      <c r="E20" s="14"/>
      <c r="F20" s="66">
        <f>F19/F17</f>
        <v>-4.142011834319527E-2</v>
      </c>
      <c r="G20" s="66">
        <f>G19/G17</f>
        <v>1.3761467889908258E-2</v>
      </c>
      <c r="H20" s="67">
        <f>H19/H17</f>
        <v>3.0612244897959183E-2</v>
      </c>
      <c r="I20" s="54"/>
      <c r="J20" s="65">
        <f>J19/J17</f>
        <v>-1.0723860589812333E-2</v>
      </c>
      <c r="K20" s="66">
        <f>K19/K17</f>
        <v>2.004008016032064E-2</v>
      </c>
      <c r="L20" s="67">
        <f>L19/L17</f>
        <v>4.3545878693623641E-2</v>
      </c>
    </row>
    <row r="21" spans="2:14" x14ac:dyDescent="0.3">
      <c r="B21" s="27"/>
      <c r="C21" s="13"/>
      <c r="D21" s="8" t="s">
        <v>21</v>
      </c>
      <c r="E21" s="8"/>
      <c r="F21" s="7"/>
      <c r="G21" s="7"/>
      <c r="H21" s="29"/>
      <c r="I21" s="10"/>
      <c r="J21" s="47"/>
      <c r="K21" s="7"/>
      <c r="L21" s="29"/>
      <c r="M21" s="16"/>
    </row>
    <row r="22" spans="2:14" x14ac:dyDescent="0.3">
      <c r="B22" s="27"/>
      <c r="C22" s="13"/>
      <c r="D22" s="14" t="s">
        <v>51</v>
      </c>
      <c r="E22" s="14"/>
      <c r="F22" s="72">
        <v>9.44</v>
      </c>
      <c r="G22" s="72">
        <v>10.98</v>
      </c>
      <c r="H22" s="59">
        <v>18.93</v>
      </c>
      <c r="I22" s="54"/>
      <c r="J22" s="71">
        <v>19.440000000000001</v>
      </c>
      <c r="K22" s="72">
        <v>26.6</v>
      </c>
      <c r="L22" s="59">
        <v>43.79</v>
      </c>
      <c r="M22" s="16"/>
    </row>
    <row r="23" spans="2:14" x14ac:dyDescent="0.3">
      <c r="B23" s="27"/>
      <c r="C23" s="13"/>
      <c r="D23" s="64" t="s">
        <v>9</v>
      </c>
      <c r="E23" s="14"/>
      <c r="F23" s="66">
        <v>0.34</v>
      </c>
      <c r="G23" s="66">
        <f>G22/F22-1</f>
        <v>0.1631355932203391</v>
      </c>
      <c r="H23" s="67">
        <f>H22/G22-1</f>
        <v>0.72404371584699434</v>
      </c>
      <c r="I23" s="54"/>
      <c r="J23" s="65">
        <v>0.3</v>
      </c>
      <c r="K23" s="66">
        <f>K22/J22-1</f>
        <v>0.36831275720164602</v>
      </c>
      <c r="L23" s="67">
        <f>L22/K22-1</f>
        <v>0.64624060150375917</v>
      </c>
      <c r="M23" s="16"/>
    </row>
    <row r="24" spans="2:14" x14ac:dyDescent="0.3">
      <c r="B24" s="27"/>
      <c r="C24" s="13"/>
      <c r="D24" s="64" t="s">
        <v>10</v>
      </c>
      <c r="E24" s="14"/>
      <c r="F24" s="66">
        <v>0.35</v>
      </c>
      <c r="G24" s="66">
        <v>0.24</v>
      </c>
      <c r="H24" s="67">
        <v>0.7</v>
      </c>
      <c r="I24" s="54"/>
      <c r="J24" s="65">
        <v>0.32</v>
      </c>
      <c r="K24" s="66">
        <v>0.42</v>
      </c>
      <c r="L24" s="67">
        <v>0.66</v>
      </c>
      <c r="M24" s="16"/>
    </row>
    <row r="25" spans="2:14" ht="14.5" x14ac:dyDescent="0.3">
      <c r="B25" s="27"/>
      <c r="C25" s="40"/>
      <c r="D25" s="14" t="s">
        <v>174</v>
      </c>
      <c r="E25" s="14"/>
      <c r="F25" s="72">
        <v>304.60000000000002</v>
      </c>
      <c r="G25" s="72">
        <v>355.46</v>
      </c>
      <c r="H25" s="59">
        <v>542.92999999999995</v>
      </c>
      <c r="I25" s="54"/>
      <c r="J25" s="71">
        <v>623.94000000000005</v>
      </c>
      <c r="K25" s="72">
        <v>792.3</v>
      </c>
      <c r="L25" s="59">
        <v>1145.7</v>
      </c>
    </row>
    <row r="26" spans="2:14" x14ac:dyDescent="0.3">
      <c r="B26" s="27"/>
      <c r="C26" s="13"/>
      <c r="D26" s="64" t="s">
        <v>12</v>
      </c>
      <c r="E26" s="14"/>
      <c r="F26" s="66">
        <v>0.39</v>
      </c>
      <c r="G26" s="66">
        <f>G25/F25-1</f>
        <v>0.16697307944845674</v>
      </c>
      <c r="H26" s="67">
        <f>H25/G25-1</f>
        <v>0.52740111404940082</v>
      </c>
      <c r="I26" s="54"/>
      <c r="J26" s="65">
        <v>0.26</v>
      </c>
      <c r="K26" s="66">
        <f>K25/J25-1</f>
        <v>0.26983363784979297</v>
      </c>
      <c r="L26" s="67">
        <f>L25/K25-1</f>
        <v>0.44604316546762601</v>
      </c>
      <c r="M26" s="16"/>
    </row>
    <row r="27" spans="2:14" s="3" customFormat="1" x14ac:dyDescent="0.3">
      <c r="B27" s="30"/>
      <c r="C27" s="13"/>
      <c r="D27" s="64" t="s">
        <v>60</v>
      </c>
      <c r="E27" s="14"/>
      <c r="F27" s="66">
        <v>0.39</v>
      </c>
      <c r="G27" s="66">
        <v>0.17</v>
      </c>
      <c r="H27" s="67">
        <v>0.53</v>
      </c>
      <c r="I27" s="54"/>
      <c r="J27" s="65">
        <v>0.26</v>
      </c>
      <c r="K27" s="66">
        <v>0.27</v>
      </c>
      <c r="L27" s="67">
        <v>0.45</v>
      </c>
      <c r="M27" s="16"/>
    </row>
    <row r="28" spans="2:14" s="3" customFormat="1" x14ac:dyDescent="0.3">
      <c r="B28" s="30"/>
      <c r="C28" s="13"/>
      <c r="D28" s="14" t="s">
        <v>13</v>
      </c>
      <c r="E28" s="14"/>
      <c r="F28" s="72" t="s">
        <v>16</v>
      </c>
      <c r="G28" s="72" t="s">
        <v>16</v>
      </c>
      <c r="H28" s="59" t="s">
        <v>16</v>
      </c>
      <c r="I28" s="54"/>
      <c r="J28" s="71" t="s">
        <v>16</v>
      </c>
      <c r="K28" s="72">
        <v>206</v>
      </c>
      <c r="L28" s="59">
        <v>304</v>
      </c>
      <c r="M28" s="16"/>
    </row>
    <row r="29" spans="2:14" ht="12.75" customHeight="1" x14ac:dyDescent="0.3">
      <c r="B29" s="27"/>
      <c r="C29" s="13"/>
      <c r="D29" s="64" t="s">
        <v>9</v>
      </c>
      <c r="E29" s="14"/>
      <c r="F29" s="66">
        <v>0.41</v>
      </c>
      <c r="G29" s="66">
        <v>0.02</v>
      </c>
      <c r="H29" s="67">
        <v>0.56000000000000005</v>
      </c>
      <c r="I29" s="54"/>
      <c r="J29" s="65">
        <v>0.38</v>
      </c>
      <c r="K29" s="66">
        <v>0.18</v>
      </c>
      <c r="L29" s="67">
        <f>L28/K28-1</f>
        <v>0.47572815533980584</v>
      </c>
      <c r="M29" s="16"/>
    </row>
    <row r="30" spans="2:14" x14ac:dyDescent="0.3">
      <c r="B30" s="27"/>
      <c r="C30" s="13"/>
      <c r="D30" s="64" t="s">
        <v>10</v>
      </c>
      <c r="E30" s="14"/>
      <c r="F30" s="66">
        <v>0.34</v>
      </c>
      <c r="G30" s="66">
        <v>0.05</v>
      </c>
      <c r="H30" s="67">
        <v>0.55000000000000004</v>
      </c>
      <c r="I30" s="54"/>
      <c r="J30" s="65">
        <v>0.31</v>
      </c>
      <c r="K30" s="66">
        <v>0.2</v>
      </c>
      <c r="L30" s="67">
        <v>0.49</v>
      </c>
      <c r="M30" s="16"/>
    </row>
    <row r="31" spans="2:14" x14ac:dyDescent="0.3">
      <c r="B31" s="27"/>
      <c r="C31" s="13"/>
      <c r="D31" s="8" t="s">
        <v>4</v>
      </c>
      <c r="E31" s="8"/>
      <c r="F31" s="7"/>
      <c r="G31" s="7"/>
      <c r="H31" s="29"/>
      <c r="I31" s="10"/>
      <c r="J31" s="47"/>
      <c r="K31" s="7"/>
      <c r="L31" s="29"/>
      <c r="M31" s="16"/>
    </row>
    <row r="32" spans="2:14" s="2" customFormat="1" x14ac:dyDescent="0.3">
      <c r="B32" s="42"/>
      <c r="C32" s="13"/>
      <c r="D32" s="14" t="s">
        <v>51</v>
      </c>
      <c r="E32" s="14"/>
      <c r="F32" s="72">
        <v>8.2200000000000006</v>
      </c>
      <c r="G32" s="72">
        <v>12.74</v>
      </c>
      <c r="H32" s="59">
        <v>16.34</v>
      </c>
      <c r="I32" s="54"/>
      <c r="J32" s="71">
        <v>18.440000000000001</v>
      </c>
      <c r="K32" s="72">
        <v>28.45</v>
      </c>
      <c r="L32" s="59">
        <v>34.700000000000003</v>
      </c>
      <c r="M32" s="16"/>
    </row>
    <row r="33" spans="2:14" x14ac:dyDescent="0.3">
      <c r="B33" s="27"/>
      <c r="C33" s="13"/>
      <c r="D33" s="64" t="s">
        <v>9</v>
      </c>
      <c r="E33" s="14"/>
      <c r="F33" s="66">
        <v>0.15</v>
      </c>
      <c r="G33" s="66">
        <f>G32/F32-1</f>
        <v>0.54987834549878345</v>
      </c>
      <c r="H33" s="67">
        <f>H32/G32-1</f>
        <v>0.28257456828885408</v>
      </c>
      <c r="I33" s="54"/>
      <c r="J33" s="65">
        <v>0.22</v>
      </c>
      <c r="K33" s="66">
        <f>K32/J32-1</f>
        <v>0.5428416485900216</v>
      </c>
      <c r="L33" s="67">
        <f>L32/K32-1</f>
        <v>0.2196836555360282</v>
      </c>
      <c r="M33" s="16"/>
    </row>
    <row r="34" spans="2:14" x14ac:dyDescent="0.3">
      <c r="B34" s="27"/>
      <c r="C34" s="13"/>
      <c r="D34" s="64" t="s">
        <v>10</v>
      </c>
      <c r="E34" s="14"/>
      <c r="F34" s="66">
        <v>0.25</v>
      </c>
      <c r="G34" s="66">
        <v>0.51</v>
      </c>
      <c r="H34" s="67">
        <v>0.28999999999999998</v>
      </c>
      <c r="I34" s="54"/>
      <c r="J34" s="65">
        <v>0.26</v>
      </c>
      <c r="K34" s="66">
        <v>0.51</v>
      </c>
      <c r="L34" s="67">
        <v>0.3</v>
      </c>
    </row>
    <row r="35" spans="2:14" x14ac:dyDescent="0.3">
      <c r="B35" s="27"/>
      <c r="C35" s="13"/>
      <c r="D35" s="14" t="s">
        <v>52</v>
      </c>
      <c r="E35" s="14"/>
      <c r="F35" s="72">
        <v>249.84</v>
      </c>
      <c r="G35" s="72">
        <v>383.51</v>
      </c>
      <c r="H35" s="59">
        <v>531.61</v>
      </c>
      <c r="I35" s="54"/>
      <c r="J35" s="71">
        <v>573.61</v>
      </c>
      <c r="K35" s="72">
        <v>865.3</v>
      </c>
      <c r="L35" s="59">
        <v>1111.7</v>
      </c>
      <c r="M35" s="16"/>
    </row>
    <row r="36" spans="2:14" x14ac:dyDescent="0.3">
      <c r="B36" s="27"/>
      <c r="C36" s="13"/>
      <c r="D36" s="64" t="s">
        <v>12</v>
      </c>
      <c r="E36" s="14"/>
      <c r="F36" s="66">
        <v>0.31</v>
      </c>
      <c r="G36" s="66">
        <f>G35/F35-1</f>
        <v>0.53502241434518094</v>
      </c>
      <c r="H36" s="67">
        <f>H35/G35-1</f>
        <v>0.38616985215509381</v>
      </c>
      <c r="I36" s="54"/>
      <c r="J36" s="65">
        <v>0.35</v>
      </c>
      <c r="K36" s="66">
        <f>K35/J35-1</f>
        <v>0.50851623925663758</v>
      </c>
      <c r="L36" s="67">
        <f>L35/K35-1</f>
        <v>0.2847567317693287</v>
      </c>
      <c r="M36" s="16"/>
    </row>
    <row r="37" spans="2:14" s="3" customFormat="1" x14ac:dyDescent="0.3">
      <c r="B37" s="30"/>
      <c r="C37" s="13"/>
      <c r="D37" s="64" t="s">
        <v>60</v>
      </c>
      <c r="E37" s="14"/>
      <c r="F37" s="66">
        <v>0.31</v>
      </c>
      <c r="G37" s="66">
        <v>0.34</v>
      </c>
      <c r="H37" s="67">
        <v>0.39</v>
      </c>
      <c r="I37" s="54"/>
      <c r="J37" s="65">
        <v>0.3</v>
      </c>
      <c r="K37" s="66">
        <v>0.37</v>
      </c>
      <c r="L37" s="67">
        <v>0.28000000000000003</v>
      </c>
      <c r="M37" s="16"/>
    </row>
    <row r="38" spans="2:14" s="3" customFormat="1" x14ac:dyDescent="0.3">
      <c r="B38" s="30"/>
      <c r="C38" s="13"/>
      <c r="D38" s="14" t="s">
        <v>13</v>
      </c>
      <c r="E38" s="14"/>
      <c r="F38" s="72" t="s">
        <v>16</v>
      </c>
      <c r="G38" s="72" t="s">
        <v>16</v>
      </c>
      <c r="H38" s="59" t="s">
        <v>16</v>
      </c>
      <c r="I38" s="54"/>
      <c r="J38" s="71" t="s">
        <v>16</v>
      </c>
      <c r="K38" s="72">
        <v>294</v>
      </c>
      <c r="L38" s="59">
        <v>341</v>
      </c>
      <c r="M38" s="16"/>
    </row>
    <row r="39" spans="2:14" ht="12.75" customHeight="1" x14ac:dyDescent="0.3">
      <c r="B39" s="27"/>
      <c r="C39" s="40"/>
      <c r="D39" s="64" t="s">
        <v>50</v>
      </c>
      <c r="E39" s="14"/>
      <c r="F39" s="66">
        <v>0.04</v>
      </c>
      <c r="G39" s="66">
        <v>0.55000000000000004</v>
      </c>
      <c r="H39" s="67">
        <v>0.21</v>
      </c>
      <c r="I39" s="54"/>
      <c r="J39" s="65">
        <v>0.11</v>
      </c>
      <c r="K39" s="66">
        <v>0.49</v>
      </c>
      <c r="L39" s="67">
        <f>L38/K38-1</f>
        <v>0.15986394557823136</v>
      </c>
      <c r="M39" s="16"/>
    </row>
    <row r="40" spans="2:14" ht="14.5" x14ac:dyDescent="0.3">
      <c r="B40" s="27"/>
      <c r="C40" s="13"/>
      <c r="D40" s="64" t="s">
        <v>137</v>
      </c>
      <c r="E40" s="14"/>
      <c r="F40" s="66">
        <v>0.14000000000000001</v>
      </c>
      <c r="G40" s="66">
        <v>0.47</v>
      </c>
      <c r="H40" s="67">
        <v>0.25</v>
      </c>
      <c r="I40" s="54"/>
      <c r="J40" s="65">
        <v>0.13</v>
      </c>
      <c r="K40" s="66">
        <v>0.45</v>
      </c>
      <c r="L40" s="67">
        <v>0.28999999999999998</v>
      </c>
      <c r="M40" s="16"/>
      <c r="N40" s="193"/>
    </row>
    <row r="41" spans="2:14" x14ac:dyDescent="0.3">
      <c r="B41" s="27"/>
      <c r="C41" s="13"/>
      <c r="D41" s="8" t="s">
        <v>115</v>
      </c>
      <c r="E41" s="8"/>
      <c r="F41" s="7"/>
      <c r="G41" s="7"/>
      <c r="H41" s="29"/>
      <c r="I41" s="10"/>
      <c r="J41" s="47"/>
      <c r="K41" s="7"/>
      <c r="L41" s="29"/>
      <c r="M41" s="16"/>
      <c r="N41" s="3"/>
    </row>
    <row r="42" spans="2:14" x14ac:dyDescent="0.3">
      <c r="B42" s="27"/>
      <c r="C42" s="13"/>
      <c r="D42" s="14" t="s">
        <v>75</v>
      </c>
      <c r="E42" s="14"/>
      <c r="F42" s="72" t="s">
        <v>16</v>
      </c>
      <c r="G42" s="72">
        <v>81.400000000000006</v>
      </c>
      <c r="H42" s="59">
        <v>75.599999999999994</v>
      </c>
      <c r="I42" s="54"/>
      <c r="J42" s="71" t="s">
        <v>16</v>
      </c>
      <c r="K42" s="72">
        <v>64.2</v>
      </c>
      <c r="L42" s="59">
        <v>151.4</v>
      </c>
      <c r="M42" s="16"/>
    </row>
    <row r="43" spans="2:14" x14ac:dyDescent="0.3">
      <c r="B43" s="27"/>
      <c r="C43" s="13"/>
      <c r="D43" s="64" t="s">
        <v>12</v>
      </c>
      <c r="E43" s="14"/>
      <c r="F43" s="66" t="s">
        <v>16</v>
      </c>
      <c r="G43" s="66" t="s">
        <v>16</v>
      </c>
      <c r="H43" s="67">
        <f>H42/G42-1</f>
        <v>-7.1253071253071343E-2</v>
      </c>
      <c r="I43" s="54"/>
      <c r="J43" s="65" t="s">
        <v>16</v>
      </c>
      <c r="K43" s="66" t="s">
        <v>16</v>
      </c>
      <c r="L43" s="67">
        <f>L42/K42-1</f>
        <v>1.3582554517133958</v>
      </c>
      <c r="M43" s="16"/>
    </row>
    <row r="44" spans="2:14" x14ac:dyDescent="0.3">
      <c r="B44" s="27"/>
      <c r="C44" s="13"/>
      <c r="D44" s="14" t="s">
        <v>112</v>
      </c>
      <c r="E44" s="14"/>
      <c r="F44" s="72" t="s">
        <v>16</v>
      </c>
      <c r="G44" s="72">
        <v>36.299999999999997</v>
      </c>
      <c r="H44" s="59">
        <v>174.8</v>
      </c>
      <c r="I44" s="54"/>
      <c r="J44" s="71" t="s">
        <v>16</v>
      </c>
      <c r="K44" s="72">
        <v>134</v>
      </c>
      <c r="L44" s="59">
        <v>586</v>
      </c>
      <c r="M44" s="16"/>
    </row>
    <row r="45" spans="2:14" x14ac:dyDescent="0.3">
      <c r="B45" s="27"/>
      <c r="C45" s="13"/>
      <c r="D45" s="64" t="s">
        <v>12</v>
      </c>
      <c r="E45" s="14"/>
      <c r="F45" s="66" t="s">
        <v>16</v>
      </c>
      <c r="G45" s="66" t="s">
        <v>16</v>
      </c>
      <c r="H45" s="67">
        <f>H44/G44-1</f>
        <v>3.8154269972451802</v>
      </c>
      <c r="I45" s="54"/>
      <c r="J45" s="65" t="s">
        <v>16</v>
      </c>
      <c r="K45" s="66" t="s">
        <v>16</v>
      </c>
      <c r="L45" s="67">
        <f>L44/K44-1</f>
        <v>3.3731343283582094</v>
      </c>
      <c r="M45" s="16"/>
    </row>
    <row r="46" spans="2:14" x14ac:dyDescent="0.3">
      <c r="B46" s="27"/>
      <c r="C46" s="13"/>
      <c r="D46" s="14" t="s">
        <v>76</v>
      </c>
      <c r="E46" s="14"/>
      <c r="F46" s="72" t="s">
        <v>16</v>
      </c>
      <c r="G46" s="72" t="s">
        <v>16</v>
      </c>
      <c r="H46" s="59" t="s">
        <v>16</v>
      </c>
      <c r="I46" s="54"/>
      <c r="J46" s="71" t="s">
        <v>16</v>
      </c>
      <c r="K46" s="72" t="s">
        <v>16</v>
      </c>
      <c r="L46" s="125">
        <v>3.1</v>
      </c>
      <c r="M46" s="16"/>
    </row>
    <row r="47" spans="2:14" x14ac:dyDescent="0.3">
      <c r="B47" s="27"/>
      <c r="C47" s="13"/>
      <c r="D47" s="14" t="s">
        <v>77</v>
      </c>
      <c r="E47" s="14"/>
      <c r="F47" s="129" t="s">
        <v>16</v>
      </c>
      <c r="G47" s="129" t="s">
        <v>16</v>
      </c>
      <c r="H47" s="130" t="s">
        <v>16</v>
      </c>
      <c r="I47" s="54"/>
      <c r="J47" s="131" t="s">
        <v>16</v>
      </c>
      <c r="K47" s="129" t="s">
        <v>16</v>
      </c>
      <c r="L47" s="172">
        <v>2.8000000000000001E-2</v>
      </c>
      <c r="M47" s="16"/>
    </row>
    <row r="48" spans="2:14" s="3" customFormat="1" x14ac:dyDescent="0.3">
      <c r="B48" s="30"/>
      <c r="C48" s="13"/>
      <c r="D48" s="14" t="s">
        <v>13</v>
      </c>
      <c r="E48" s="14"/>
      <c r="F48" s="72" t="s">
        <v>16</v>
      </c>
      <c r="G48" s="72" t="s">
        <v>16</v>
      </c>
      <c r="H48" s="59" t="s">
        <v>16</v>
      </c>
      <c r="I48" s="54"/>
      <c r="J48" s="71" t="s">
        <v>16</v>
      </c>
      <c r="K48" s="72">
        <v>9</v>
      </c>
      <c r="L48" s="59">
        <v>29</v>
      </c>
      <c r="M48" s="16"/>
    </row>
    <row r="49" spans="2:13" ht="12.75" customHeight="1" x14ac:dyDescent="0.3">
      <c r="B49" s="27"/>
      <c r="C49" s="40"/>
      <c r="D49" s="64" t="s">
        <v>9</v>
      </c>
      <c r="E49" s="14"/>
      <c r="F49" s="66" t="s">
        <v>16</v>
      </c>
      <c r="G49" s="66" t="s">
        <v>16</v>
      </c>
      <c r="H49" s="67" t="s">
        <v>16</v>
      </c>
      <c r="I49" s="54"/>
      <c r="J49" s="65" t="s">
        <v>16</v>
      </c>
      <c r="K49" s="66" t="s">
        <v>16</v>
      </c>
      <c r="L49" s="67">
        <f>L48/K48-1</f>
        <v>2.2222222222222223</v>
      </c>
      <c r="M49" s="16"/>
    </row>
    <row r="50" spans="2:13" ht="14" thickBot="1" x14ac:dyDescent="0.35">
      <c r="B50" s="27"/>
      <c r="C50" s="13"/>
      <c r="D50" s="64" t="s">
        <v>10</v>
      </c>
      <c r="E50" s="14"/>
      <c r="F50" s="69" t="s">
        <v>16</v>
      </c>
      <c r="G50" s="69" t="s">
        <v>16</v>
      </c>
      <c r="H50" s="70" t="s">
        <v>16</v>
      </c>
      <c r="I50" s="54"/>
      <c r="J50" s="68" t="s">
        <v>16</v>
      </c>
      <c r="K50" s="69" t="s">
        <v>16</v>
      </c>
      <c r="L50" s="70">
        <v>2.33</v>
      </c>
      <c r="M50" s="16"/>
    </row>
    <row r="51" spans="2:13" x14ac:dyDescent="0.3">
      <c r="B51" s="27"/>
      <c r="C51" s="13"/>
      <c r="D51" s="13"/>
      <c r="E51" s="13"/>
      <c r="F51" s="41"/>
      <c r="G51" s="41"/>
      <c r="H51" s="41"/>
      <c r="I51" s="41"/>
      <c r="J51" s="41"/>
      <c r="K51" s="41"/>
      <c r="L51" s="50"/>
      <c r="M51" s="16"/>
    </row>
    <row r="52" spans="2:13" x14ac:dyDescent="0.3">
      <c r="B52" s="27"/>
      <c r="C52" s="13"/>
      <c r="D52" s="17" t="s">
        <v>15</v>
      </c>
      <c r="E52" s="17"/>
      <c r="F52" s="12"/>
      <c r="G52" s="12"/>
      <c r="H52" s="12"/>
      <c r="I52" s="13"/>
      <c r="J52" s="12"/>
      <c r="K52" s="12"/>
      <c r="L52" s="33"/>
      <c r="M52" s="16"/>
    </row>
    <row r="53" spans="2:13" x14ac:dyDescent="0.3">
      <c r="B53" s="27"/>
      <c r="C53" s="13"/>
      <c r="D53" s="18" t="s">
        <v>42</v>
      </c>
      <c r="E53" s="19" t="s">
        <v>59</v>
      </c>
      <c r="F53" s="12"/>
      <c r="G53" s="12"/>
      <c r="H53" s="12"/>
      <c r="I53" s="13"/>
      <c r="J53" s="12"/>
      <c r="K53" s="12"/>
      <c r="L53" s="33"/>
    </row>
    <row r="54" spans="2:13" x14ac:dyDescent="0.3">
      <c r="B54" s="27"/>
      <c r="C54" s="13"/>
      <c r="D54" s="18" t="s">
        <v>43</v>
      </c>
      <c r="E54" s="19" t="s">
        <v>140</v>
      </c>
      <c r="F54" s="12"/>
      <c r="G54" s="12"/>
      <c r="H54" s="12"/>
      <c r="I54" s="13"/>
      <c r="J54" s="12"/>
      <c r="K54" s="12"/>
      <c r="L54" s="33"/>
    </row>
    <row r="55" spans="2:13" ht="14" thickBot="1" x14ac:dyDescent="0.35">
      <c r="B55" s="34"/>
      <c r="C55" s="38"/>
      <c r="D55" s="35" t="s">
        <v>44</v>
      </c>
      <c r="E55" s="36" t="s">
        <v>139</v>
      </c>
      <c r="F55" s="37"/>
      <c r="G55" s="37"/>
      <c r="H55" s="37"/>
      <c r="I55" s="38"/>
      <c r="J55" s="37"/>
      <c r="K55" s="37"/>
      <c r="L55" s="39"/>
      <c r="M55" s="16"/>
    </row>
    <row r="56" spans="2:13" s="9" customFormat="1" ht="6" customHeight="1" x14ac:dyDescent="0.3">
      <c r="B56" s="12"/>
      <c r="C56" s="11"/>
      <c r="D56" s="11"/>
      <c r="E56" s="12"/>
      <c r="F56" s="12"/>
      <c r="G56" s="12"/>
      <c r="H56" s="12"/>
      <c r="I56" s="13"/>
      <c r="J56" s="12"/>
      <c r="K56" s="12"/>
      <c r="L56" s="12"/>
      <c r="M56" s="16"/>
    </row>
    <row r="57" spans="2:13" x14ac:dyDescent="0.3">
      <c r="C57" s="3"/>
      <c r="D57" s="3"/>
      <c r="M57" s="16"/>
    </row>
    <row r="58" spans="2:13" x14ac:dyDescent="0.3">
      <c r="M58" s="16"/>
    </row>
    <row r="59" spans="2:13" x14ac:dyDescent="0.3">
      <c r="M59" s="16"/>
    </row>
    <row r="62" spans="2:13" x14ac:dyDescent="0.3">
      <c r="M62" s="16"/>
    </row>
    <row r="63" spans="2:13" x14ac:dyDescent="0.3">
      <c r="M63" s="16"/>
    </row>
    <row r="64" spans="2:13" x14ac:dyDescent="0.3">
      <c r="M64" s="16"/>
    </row>
    <row r="65" spans="13:13" x14ac:dyDescent="0.3">
      <c r="M65" s="16"/>
    </row>
    <row r="66" spans="13:13" x14ac:dyDescent="0.3">
      <c r="M66" s="16"/>
    </row>
    <row r="67" spans="13:13" x14ac:dyDescent="0.3">
      <c r="M67" s="16"/>
    </row>
    <row r="70" spans="13:13" x14ac:dyDescent="0.3">
      <c r="M70" s="16"/>
    </row>
    <row r="71" spans="13:13" x14ac:dyDescent="0.3">
      <c r="M71" s="16"/>
    </row>
    <row r="72" spans="13:13" x14ac:dyDescent="0.3">
      <c r="M72" s="16"/>
    </row>
    <row r="73" spans="13:13" x14ac:dyDescent="0.3">
      <c r="M73" s="16"/>
    </row>
    <row r="74" spans="13:13" x14ac:dyDescent="0.3">
      <c r="M74" s="16"/>
    </row>
    <row r="75" spans="13:13" x14ac:dyDescent="0.3">
      <c r="M75" s="16"/>
    </row>
    <row r="78" spans="13:13" x14ac:dyDescent="0.3">
      <c r="M78" s="16"/>
    </row>
    <row r="79" spans="13:13" x14ac:dyDescent="0.3">
      <c r="M79" s="16"/>
    </row>
    <row r="80" spans="13:13" x14ac:dyDescent="0.3">
      <c r="M80" s="16"/>
    </row>
    <row r="81" spans="13:13" x14ac:dyDescent="0.3">
      <c r="M81" s="16"/>
    </row>
    <row r="82" spans="13:13" x14ac:dyDescent="0.3">
      <c r="M82" s="16"/>
    </row>
    <row r="83" spans="13:13" x14ac:dyDescent="0.3">
      <c r="M83" s="16"/>
    </row>
    <row r="95" spans="13:13" x14ac:dyDescent="0.3">
      <c r="M95" s="16"/>
    </row>
  </sheetData>
  <pageMargins left="0.7" right="0.7" top="0.75" bottom="0.75" header="0.3" footer="0.3"/>
  <pageSetup scale="55" orientation="portrait" r:id="rId1"/>
  <ignoredErrors>
    <ignoredError sqref="D55 D53:D5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C241B-5EF7-4EC8-9B76-8D930C5BA791}">
  <dimension ref="B1:N70"/>
  <sheetViews>
    <sheetView showGridLines="0" workbookViewId="0">
      <pane xSplit="5" ySplit="4" topLeftCell="F5" activePane="bottomRight" state="frozen"/>
      <selection pane="topRight" activeCell="F1" sqref="F1"/>
      <selection pane="bottomLeft" activeCell="A5" sqref="A5"/>
      <selection pane="bottomRight" activeCell="B2" sqref="B2"/>
    </sheetView>
  </sheetViews>
  <sheetFormatPr defaultColWidth="9.1796875" defaultRowHeight="13.5" x14ac:dyDescent="0.3"/>
  <cols>
    <col min="1" max="1" width="1.7265625" style="1" customWidth="1"/>
    <col min="2" max="2" width="4.7265625" style="1" customWidth="1"/>
    <col min="3" max="3" width="33.81640625" style="5" customWidth="1"/>
    <col min="4" max="4" width="2.81640625" style="5" customWidth="1"/>
    <col min="5" max="5" width="44.453125" style="1" customWidth="1"/>
    <col min="6" max="8" width="12.1796875" style="1" customWidth="1"/>
    <col min="9" max="9" width="2.453125" style="3" customWidth="1"/>
    <col min="10" max="12" width="12.1796875" style="1" customWidth="1"/>
    <col min="13" max="13" width="1.26953125" style="9" customWidth="1"/>
    <col min="14" max="16384" width="9.1796875" style="1"/>
  </cols>
  <sheetData>
    <row r="1" spans="2:14" ht="7.5" customHeight="1" thickBot="1" x14ac:dyDescent="0.35"/>
    <row r="2" spans="2:14" x14ac:dyDescent="0.3">
      <c r="B2" s="23" t="s">
        <v>54</v>
      </c>
      <c r="C2" s="24"/>
      <c r="D2" s="25"/>
      <c r="E2" s="25"/>
      <c r="F2" s="25"/>
      <c r="G2" s="25"/>
      <c r="H2" s="26"/>
      <c r="I2" s="63"/>
      <c r="J2" s="23"/>
      <c r="K2" s="25"/>
      <c r="L2" s="26"/>
    </row>
    <row r="3" spans="2:14" x14ac:dyDescent="0.3">
      <c r="B3" s="27"/>
      <c r="C3" s="6" t="s">
        <v>36</v>
      </c>
      <c r="D3" s="9" t="s">
        <v>18</v>
      </c>
      <c r="E3" s="14"/>
      <c r="F3" s="6" t="s">
        <v>5</v>
      </c>
      <c r="G3" s="6" t="s">
        <v>6</v>
      </c>
      <c r="H3" s="28" t="s">
        <v>63</v>
      </c>
      <c r="I3" s="54"/>
      <c r="J3" s="93" t="s">
        <v>0</v>
      </c>
      <c r="K3" s="6" t="s">
        <v>53</v>
      </c>
      <c r="L3" s="28" t="s">
        <v>73</v>
      </c>
    </row>
    <row r="4" spans="2:14" x14ac:dyDescent="0.3">
      <c r="B4" s="27"/>
      <c r="C4" s="13"/>
      <c r="D4" s="8"/>
      <c r="E4" s="8"/>
      <c r="F4" s="7"/>
      <c r="G4" s="7"/>
      <c r="H4" s="29"/>
      <c r="I4" s="10"/>
      <c r="J4" s="47"/>
      <c r="K4" s="7"/>
      <c r="L4" s="29"/>
    </row>
    <row r="5" spans="2:14" x14ac:dyDescent="0.3">
      <c r="B5" s="27"/>
      <c r="C5" s="13"/>
      <c r="D5" s="14" t="s">
        <v>13</v>
      </c>
      <c r="E5" s="14"/>
      <c r="F5" s="132" t="s">
        <v>16</v>
      </c>
      <c r="G5" s="133">
        <v>51</v>
      </c>
      <c r="H5" s="83">
        <v>120</v>
      </c>
      <c r="I5" s="54"/>
      <c r="J5" s="71" t="s">
        <v>16</v>
      </c>
      <c r="K5" s="72">
        <v>115</v>
      </c>
      <c r="L5" s="83">
        <v>425</v>
      </c>
      <c r="M5" s="12"/>
      <c r="N5" s="173"/>
    </row>
    <row r="6" spans="2:14" x14ac:dyDescent="0.3">
      <c r="B6" s="27"/>
      <c r="C6" s="13"/>
      <c r="D6" s="64" t="s">
        <v>9</v>
      </c>
      <c r="E6" s="14"/>
      <c r="F6" s="135" t="s">
        <v>16</v>
      </c>
      <c r="G6" s="49" t="s">
        <v>16</v>
      </c>
      <c r="H6" s="67">
        <f>H5/G5-1</f>
        <v>1.3529411764705883</v>
      </c>
      <c r="I6" s="54"/>
      <c r="J6" s="65" t="s">
        <v>16</v>
      </c>
      <c r="K6" s="49" t="s">
        <v>16</v>
      </c>
      <c r="L6" s="150">
        <f>L5/K5-1</f>
        <v>2.6956521739130435</v>
      </c>
      <c r="M6" s="12"/>
    </row>
    <row r="7" spans="2:14" x14ac:dyDescent="0.3">
      <c r="B7" s="27"/>
      <c r="C7" s="13"/>
      <c r="D7" s="64" t="s">
        <v>10</v>
      </c>
      <c r="E7" s="14"/>
      <c r="F7" s="135" t="s">
        <v>16</v>
      </c>
      <c r="G7" s="49" t="s">
        <v>16</v>
      </c>
      <c r="H7" s="84">
        <v>0.51</v>
      </c>
      <c r="I7" s="54"/>
      <c r="J7" s="65" t="s">
        <v>16</v>
      </c>
      <c r="K7" s="49" t="s">
        <v>16</v>
      </c>
      <c r="L7" s="84">
        <v>0.55038759689922478</v>
      </c>
      <c r="M7" s="12"/>
    </row>
    <row r="8" spans="2:14" x14ac:dyDescent="0.3">
      <c r="B8" s="27"/>
      <c r="C8" s="13"/>
      <c r="D8" s="14" t="s">
        <v>17</v>
      </c>
      <c r="E8" s="14"/>
      <c r="F8" s="132" t="s">
        <v>16</v>
      </c>
      <c r="G8" s="133">
        <v>-13</v>
      </c>
      <c r="H8" s="83">
        <v>-48</v>
      </c>
      <c r="I8" s="54"/>
      <c r="J8" s="71" t="s">
        <v>16</v>
      </c>
      <c r="K8" s="72">
        <v>-14</v>
      </c>
      <c r="L8" s="83">
        <v>-117</v>
      </c>
      <c r="M8" s="16"/>
    </row>
    <row r="9" spans="2:14" x14ac:dyDescent="0.3">
      <c r="B9" s="27"/>
      <c r="C9" s="13"/>
      <c r="D9" s="64" t="s">
        <v>14</v>
      </c>
      <c r="E9" s="14"/>
      <c r="F9" s="136" t="s">
        <v>16</v>
      </c>
      <c r="G9" s="137">
        <f>G8/G5</f>
        <v>-0.25490196078431371</v>
      </c>
      <c r="H9" s="67">
        <f>H8/H5</f>
        <v>-0.4</v>
      </c>
      <c r="I9" s="54"/>
      <c r="J9" s="65" t="s">
        <v>16</v>
      </c>
      <c r="K9" s="137">
        <f>K8/K5</f>
        <v>-0.12173913043478261</v>
      </c>
      <c r="L9" s="67">
        <f>L8/L5</f>
        <v>-0.2752941176470588</v>
      </c>
      <c r="M9" s="12"/>
    </row>
    <row r="10" spans="2:14" s="134" customFormat="1" ht="14.5" x14ac:dyDescent="0.3">
      <c r="B10" s="138"/>
      <c r="C10" s="155" t="s">
        <v>34</v>
      </c>
      <c r="D10" s="156" t="s">
        <v>176</v>
      </c>
      <c r="E10" s="156"/>
      <c r="F10" s="139"/>
      <c r="G10" s="145"/>
      <c r="H10" s="146"/>
      <c r="I10" s="163"/>
      <c r="J10" s="144"/>
      <c r="K10" s="145"/>
      <c r="L10" s="146"/>
      <c r="M10" s="140"/>
    </row>
    <row r="11" spans="2:14" s="134" customFormat="1" ht="14.5" x14ac:dyDescent="0.3">
      <c r="B11" s="138"/>
      <c r="C11" s="157"/>
      <c r="D11" s="174" t="s">
        <v>89</v>
      </c>
      <c r="E11" s="158"/>
      <c r="F11" s="175" t="s">
        <v>16</v>
      </c>
      <c r="G11" s="141" t="s">
        <v>16</v>
      </c>
      <c r="H11" s="148">
        <v>30.111000000000001</v>
      </c>
      <c r="J11" s="175" t="s">
        <v>16</v>
      </c>
      <c r="K11" s="141" t="s">
        <v>16</v>
      </c>
      <c r="L11" s="148">
        <v>42.121689000000003</v>
      </c>
      <c r="M11" s="140"/>
    </row>
    <row r="12" spans="2:14" s="134" customFormat="1" ht="14.5" x14ac:dyDescent="0.3">
      <c r="B12" s="138"/>
      <c r="C12" s="157"/>
      <c r="D12" s="158" t="s">
        <v>90</v>
      </c>
      <c r="E12" s="158"/>
      <c r="F12" s="180" t="s">
        <v>16</v>
      </c>
      <c r="G12" s="181" t="s">
        <v>16</v>
      </c>
      <c r="H12" s="178">
        <v>1.1200000000000001</v>
      </c>
      <c r="I12" s="176"/>
      <c r="J12" s="180" t="s">
        <v>16</v>
      </c>
      <c r="K12" s="181" t="s">
        <v>16</v>
      </c>
      <c r="L12" s="178">
        <v>1.1499999999999999</v>
      </c>
      <c r="M12" s="140"/>
    </row>
    <row r="13" spans="2:14" s="134" customFormat="1" x14ac:dyDescent="0.3">
      <c r="B13" s="138"/>
      <c r="C13" s="157"/>
      <c r="D13" s="158" t="s">
        <v>78</v>
      </c>
      <c r="E13" s="166"/>
      <c r="F13" s="180" t="s">
        <v>16</v>
      </c>
      <c r="G13" s="181" t="s">
        <v>16</v>
      </c>
      <c r="H13" s="148">
        <v>1220</v>
      </c>
      <c r="I13" s="177"/>
      <c r="J13" s="182" t="s">
        <v>16</v>
      </c>
      <c r="K13" s="183" t="s">
        <v>16</v>
      </c>
      <c r="L13" s="148">
        <v>1270</v>
      </c>
      <c r="M13" s="140"/>
    </row>
    <row r="14" spans="2:14" s="134" customFormat="1" x14ac:dyDescent="0.3">
      <c r="B14" s="138"/>
      <c r="C14" s="157"/>
      <c r="D14" s="158" t="s">
        <v>121</v>
      </c>
      <c r="E14" s="158"/>
      <c r="F14" s="180" t="s">
        <v>16</v>
      </c>
      <c r="G14" s="181" t="s">
        <v>16</v>
      </c>
      <c r="H14" s="148">
        <v>16.852</v>
      </c>
      <c r="I14" s="176"/>
      <c r="J14" s="182" t="s">
        <v>16</v>
      </c>
      <c r="K14" s="183" t="s">
        <v>16</v>
      </c>
      <c r="L14" s="148">
        <v>65</v>
      </c>
      <c r="M14" s="140"/>
    </row>
    <row r="15" spans="2:14" s="134" customFormat="1" ht="14.5" x14ac:dyDescent="0.3">
      <c r="B15" s="138"/>
      <c r="C15" s="157"/>
      <c r="D15" s="158" t="s">
        <v>178</v>
      </c>
      <c r="E15" s="158"/>
      <c r="F15" s="180" t="s">
        <v>16</v>
      </c>
      <c r="G15" s="181" t="s">
        <v>16</v>
      </c>
      <c r="H15" s="148">
        <v>110.3</v>
      </c>
      <c r="I15" s="176"/>
      <c r="J15" s="182" t="s">
        <v>16</v>
      </c>
      <c r="K15" s="183" t="s">
        <v>16</v>
      </c>
      <c r="L15" s="148">
        <v>108</v>
      </c>
      <c r="M15" s="140"/>
    </row>
    <row r="16" spans="2:14" x14ac:dyDescent="0.3">
      <c r="B16" s="27"/>
      <c r="C16" s="13"/>
      <c r="D16" s="14" t="s">
        <v>13</v>
      </c>
      <c r="E16" s="14"/>
      <c r="F16" s="175" t="s">
        <v>16</v>
      </c>
      <c r="G16" s="141" t="s">
        <v>16</v>
      </c>
      <c r="H16" s="148">
        <v>12</v>
      </c>
      <c r="I16" s="134"/>
      <c r="J16" s="175" t="s">
        <v>16</v>
      </c>
      <c r="K16" s="141" t="s">
        <v>16</v>
      </c>
      <c r="L16" s="148">
        <v>54</v>
      </c>
      <c r="M16" s="12"/>
    </row>
    <row r="17" spans="2:13" x14ac:dyDescent="0.3">
      <c r="B17" s="27"/>
      <c r="C17" s="40"/>
      <c r="D17" s="14" t="s">
        <v>17</v>
      </c>
      <c r="E17" s="14"/>
      <c r="F17" s="175" t="s">
        <v>16</v>
      </c>
      <c r="G17" s="141" t="s">
        <v>16</v>
      </c>
      <c r="H17" s="148">
        <v>-9</v>
      </c>
      <c r="I17" s="134"/>
      <c r="J17" s="175" t="s">
        <v>16</v>
      </c>
      <c r="K17" s="141" t="s">
        <v>16</v>
      </c>
      <c r="L17" s="148">
        <v>-34</v>
      </c>
      <c r="M17" s="16"/>
    </row>
    <row r="18" spans="2:13" x14ac:dyDescent="0.3">
      <c r="B18" s="27"/>
      <c r="C18" s="13"/>
      <c r="D18" s="64" t="s">
        <v>14</v>
      </c>
      <c r="E18" s="14"/>
      <c r="F18" s="184" t="s">
        <v>16</v>
      </c>
      <c r="G18" s="185" t="s">
        <v>16</v>
      </c>
      <c r="H18" s="67">
        <f>H17/H16</f>
        <v>-0.75</v>
      </c>
      <c r="I18" s="134"/>
      <c r="J18" s="184" t="s">
        <v>16</v>
      </c>
      <c r="K18" s="185" t="s">
        <v>16</v>
      </c>
      <c r="L18" s="67">
        <f>L17/L16</f>
        <v>-0.62962962962962965</v>
      </c>
      <c r="M18" s="16"/>
    </row>
    <row r="19" spans="2:13" s="134" customFormat="1" ht="14.5" x14ac:dyDescent="0.3">
      <c r="B19" s="138"/>
      <c r="C19" s="155" t="s">
        <v>34</v>
      </c>
      <c r="D19" s="156" t="s">
        <v>177</v>
      </c>
      <c r="E19" s="156"/>
      <c r="F19" s="139"/>
      <c r="G19" s="145"/>
      <c r="H19" s="146"/>
      <c r="I19" s="163"/>
      <c r="J19" s="144"/>
      <c r="K19" s="145"/>
      <c r="L19" s="146"/>
      <c r="M19" s="140"/>
    </row>
    <row r="20" spans="2:13" s="134" customFormat="1" ht="14.5" x14ac:dyDescent="0.3">
      <c r="B20" s="138"/>
      <c r="C20" s="157"/>
      <c r="D20" s="158" t="s">
        <v>109</v>
      </c>
      <c r="E20" s="158"/>
      <c r="F20" s="175" t="s">
        <v>16</v>
      </c>
      <c r="G20" s="141" t="s">
        <v>16</v>
      </c>
      <c r="H20" s="148">
        <v>36.799999999999997</v>
      </c>
      <c r="I20" s="164"/>
      <c r="J20" s="175" t="s">
        <v>16</v>
      </c>
      <c r="K20" s="141" t="s">
        <v>16</v>
      </c>
      <c r="L20" s="148">
        <v>40.46</v>
      </c>
      <c r="M20" s="140"/>
    </row>
    <row r="21" spans="2:13" s="134" customFormat="1" x14ac:dyDescent="0.3">
      <c r="B21" s="138"/>
      <c r="C21" s="157"/>
      <c r="D21" s="158" t="s">
        <v>104</v>
      </c>
      <c r="E21" s="158"/>
      <c r="F21" s="175" t="s">
        <v>16</v>
      </c>
      <c r="G21" s="141" t="s">
        <v>16</v>
      </c>
      <c r="H21" s="148">
        <v>1910</v>
      </c>
      <c r="I21" s="164"/>
      <c r="J21" s="175" t="s">
        <v>16</v>
      </c>
      <c r="K21" s="141" t="s">
        <v>16</v>
      </c>
      <c r="L21" s="148">
        <v>2257</v>
      </c>
      <c r="M21" s="140"/>
    </row>
    <row r="22" spans="2:13" s="134" customFormat="1" x14ac:dyDescent="0.3">
      <c r="B22" s="138"/>
      <c r="C22" s="157"/>
      <c r="D22" s="14" t="s">
        <v>13</v>
      </c>
      <c r="E22" s="14"/>
      <c r="F22" s="72" t="s">
        <v>16</v>
      </c>
      <c r="G22" s="72" t="s">
        <v>16</v>
      </c>
      <c r="H22" s="59">
        <v>11</v>
      </c>
      <c r="I22" s="54"/>
      <c r="J22" s="71" t="s">
        <v>16</v>
      </c>
      <c r="K22" s="72" t="s">
        <v>16</v>
      </c>
      <c r="L22" s="59">
        <v>29</v>
      </c>
      <c r="M22" s="140"/>
    </row>
    <row r="23" spans="2:13" s="134" customFormat="1" x14ac:dyDescent="0.3">
      <c r="B23" s="138"/>
      <c r="C23" s="157"/>
      <c r="D23" s="14" t="s">
        <v>17</v>
      </c>
      <c r="E23" s="14"/>
      <c r="F23" s="72" t="s">
        <v>16</v>
      </c>
      <c r="G23" s="72" t="s">
        <v>16</v>
      </c>
      <c r="H23" s="59">
        <v>-1</v>
      </c>
      <c r="I23" s="54"/>
      <c r="J23" s="71" t="s">
        <v>16</v>
      </c>
      <c r="K23" s="72" t="s">
        <v>16</v>
      </c>
      <c r="L23" s="59">
        <v>-6</v>
      </c>
      <c r="M23" s="140"/>
    </row>
    <row r="24" spans="2:13" s="134" customFormat="1" x14ac:dyDescent="0.3">
      <c r="B24" s="138"/>
      <c r="C24" s="157"/>
      <c r="D24" s="64" t="s">
        <v>14</v>
      </c>
      <c r="E24" s="14"/>
      <c r="F24" s="66" t="s">
        <v>16</v>
      </c>
      <c r="G24" s="66" t="s">
        <v>16</v>
      </c>
      <c r="H24" s="67">
        <f>H23/H22</f>
        <v>-9.0909090909090912E-2</v>
      </c>
      <c r="I24" s="54"/>
      <c r="J24" s="65" t="s">
        <v>16</v>
      </c>
      <c r="K24" s="66" t="s">
        <v>16</v>
      </c>
      <c r="L24" s="67">
        <f>L23/L22</f>
        <v>-0.20689655172413793</v>
      </c>
      <c r="M24" s="140"/>
    </row>
    <row r="25" spans="2:13" s="134" customFormat="1" ht="14.5" x14ac:dyDescent="0.3">
      <c r="B25" s="138"/>
      <c r="C25" s="155" t="s">
        <v>33</v>
      </c>
      <c r="D25" s="156" t="s">
        <v>179</v>
      </c>
      <c r="E25" s="156"/>
      <c r="F25" s="139"/>
      <c r="G25" s="145"/>
      <c r="H25" s="146"/>
      <c r="I25" s="163"/>
      <c r="J25" s="144"/>
      <c r="K25" s="145"/>
      <c r="L25" s="146"/>
      <c r="M25" s="140"/>
    </row>
    <row r="26" spans="2:13" s="134" customFormat="1" x14ac:dyDescent="0.3">
      <c r="B26" s="138"/>
      <c r="C26" s="157"/>
      <c r="D26" s="158" t="s">
        <v>110</v>
      </c>
      <c r="E26" s="158"/>
      <c r="F26" s="132" t="s">
        <v>16</v>
      </c>
      <c r="G26" s="133" t="s">
        <v>16</v>
      </c>
      <c r="H26" s="148" t="s">
        <v>16</v>
      </c>
      <c r="I26" s="164"/>
      <c r="J26" s="147" t="s">
        <v>16</v>
      </c>
      <c r="K26" s="133">
        <v>672.47900000000004</v>
      </c>
      <c r="L26" s="148">
        <v>721.39800000000002</v>
      </c>
      <c r="M26" s="140"/>
    </row>
    <row r="27" spans="2:13" s="134" customFormat="1" x14ac:dyDescent="0.3">
      <c r="B27" s="138"/>
      <c r="C27" s="157"/>
      <c r="D27" s="159" t="s">
        <v>12</v>
      </c>
      <c r="E27" s="158"/>
      <c r="F27" s="132" t="s">
        <v>16</v>
      </c>
      <c r="G27" s="137" t="s">
        <v>16</v>
      </c>
      <c r="H27" s="150" t="s">
        <v>16</v>
      </c>
      <c r="I27" s="164"/>
      <c r="J27" s="167" t="s">
        <v>16</v>
      </c>
      <c r="K27" s="137" t="s">
        <v>16</v>
      </c>
      <c r="L27" s="150">
        <f>L26/K26-1</f>
        <v>7.2744279003507994E-2</v>
      </c>
      <c r="M27" s="140"/>
    </row>
    <row r="28" spans="2:13" s="134" customFormat="1" ht="14.5" x14ac:dyDescent="0.3">
      <c r="B28" s="138"/>
      <c r="C28" s="157"/>
      <c r="D28" s="158" t="s">
        <v>117</v>
      </c>
      <c r="E28" s="158"/>
      <c r="F28" s="132" t="s">
        <v>16</v>
      </c>
      <c r="G28" s="133" t="s">
        <v>16</v>
      </c>
      <c r="H28" s="148" t="s">
        <v>16</v>
      </c>
      <c r="I28" s="164"/>
      <c r="J28" s="147" t="s">
        <v>16</v>
      </c>
      <c r="K28" s="133">
        <v>317</v>
      </c>
      <c r="L28" s="148">
        <v>321</v>
      </c>
      <c r="M28" s="140"/>
    </row>
    <row r="29" spans="2:13" s="134" customFormat="1" x14ac:dyDescent="0.3">
      <c r="B29" s="138"/>
      <c r="C29" s="157"/>
      <c r="D29" s="159" t="s">
        <v>12</v>
      </c>
      <c r="E29" s="158"/>
      <c r="F29" s="136" t="s">
        <v>16</v>
      </c>
      <c r="G29" s="137" t="s">
        <v>16</v>
      </c>
      <c r="H29" s="150" t="s">
        <v>16</v>
      </c>
      <c r="I29" s="164"/>
      <c r="J29" s="149" t="s">
        <v>16</v>
      </c>
      <c r="K29" s="137" t="s">
        <v>16</v>
      </c>
      <c r="L29" s="150">
        <f>L28/K28-1</f>
        <v>1.2618296529968376E-2</v>
      </c>
      <c r="M29" s="140"/>
    </row>
    <row r="30" spans="2:13" s="134" customFormat="1" ht="14.5" x14ac:dyDescent="0.3">
      <c r="B30" s="138"/>
      <c r="C30" s="157"/>
      <c r="D30" s="158" t="s">
        <v>122</v>
      </c>
      <c r="E30" s="158"/>
      <c r="F30" s="132" t="s">
        <v>16</v>
      </c>
      <c r="G30" s="142" t="s">
        <v>16</v>
      </c>
      <c r="H30" s="152" t="s">
        <v>16</v>
      </c>
      <c r="I30" s="164"/>
      <c r="J30" s="151" t="s">
        <v>16</v>
      </c>
      <c r="K30" s="142">
        <v>1.01</v>
      </c>
      <c r="L30" s="152">
        <v>1.04</v>
      </c>
      <c r="M30" s="140"/>
    </row>
    <row r="31" spans="2:13" s="134" customFormat="1" x14ac:dyDescent="0.3">
      <c r="B31" s="138"/>
      <c r="C31" s="157"/>
      <c r="D31" s="14" t="s">
        <v>58</v>
      </c>
      <c r="E31" s="14"/>
      <c r="F31" s="72" t="s">
        <v>16</v>
      </c>
      <c r="G31" s="72" t="s">
        <v>16</v>
      </c>
      <c r="H31" s="59" t="s">
        <v>16</v>
      </c>
      <c r="I31" s="54"/>
      <c r="J31" s="71" t="s">
        <v>16</v>
      </c>
      <c r="K31" s="72" t="s">
        <v>16</v>
      </c>
      <c r="L31" s="59">
        <v>119</v>
      </c>
      <c r="M31" s="140"/>
    </row>
    <row r="32" spans="2:13" s="134" customFormat="1" x14ac:dyDescent="0.3">
      <c r="B32" s="138"/>
      <c r="C32" s="157"/>
      <c r="D32" s="14" t="s">
        <v>74</v>
      </c>
      <c r="E32" s="14"/>
      <c r="F32" s="72" t="s">
        <v>16</v>
      </c>
      <c r="G32" s="72" t="s">
        <v>16</v>
      </c>
      <c r="H32" s="59" t="s">
        <v>16</v>
      </c>
      <c r="I32" s="54"/>
      <c r="J32" s="71" t="s">
        <v>16</v>
      </c>
      <c r="K32" s="72" t="s">
        <v>16</v>
      </c>
      <c r="L32" s="59">
        <v>11</v>
      </c>
      <c r="M32" s="140"/>
    </row>
    <row r="33" spans="2:13" s="134" customFormat="1" x14ac:dyDescent="0.3">
      <c r="B33" s="138"/>
      <c r="C33" s="157"/>
      <c r="D33" s="64" t="s">
        <v>14</v>
      </c>
      <c r="E33" s="14"/>
      <c r="F33" s="66" t="s">
        <v>16</v>
      </c>
      <c r="G33" s="66" t="s">
        <v>16</v>
      </c>
      <c r="H33" s="67" t="s">
        <v>16</v>
      </c>
      <c r="I33" s="54"/>
      <c r="J33" s="65" t="s">
        <v>16</v>
      </c>
      <c r="K33" s="66" t="s">
        <v>16</v>
      </c>
      <c r="L33" s="67">
        <f>L32/L31</f>
        <v>9.2436974789915971E-2</v>
      </c>
      <c r="M33" s="140"/>
    </row>
    <row r="34" spans="2:13" s="134" customFormat="1" ht="14.5" x14ac:dyDescent="0.3">
      <c r="B34" s="138"/>
      <c r="C34" s="155" t="s">
        <v>33</v>
      </c>
      <c r="D34" s="156" t="s">
        <v>180</v>
      </c>
      <c r="E34" s="156"/>
      <c r="F34" s="139"/>
      <c r="G34" s="145"/>
      <c r="H34" s="146"/>
      <c r="I34" s="163"/>
      <c r="J34" s="144"/>
      <c r="K34" s="145"/>
      <c r="L34" s="146"/>
      <c r="M34" s="140"/>
    </row>
    <row r="35" spans="2:13" s="134" customFormat="1" ht="14.5" x14ac:dyDescent="0.3">
      <c r="B35" s="138"/>
      <c r="C35" s="157"/>
      <c r="D35" s="160" t="s">
        <v>106</v>
      </c>
      <c r="E35" s="160"/>
      <c r="F35" s="132">
        <v>49.116999999999997</v>
      </c>
      <c r="G35" s="133">
        <v>100.81399999999999</v>
      </c>
      <c r="H35" s="148">
        <v>181.87</v>
      </c>
      <c r="I35" s="165"/>
      <c r="J35" s="153">
        <v>75.078999999999994</v>
      </c>
      <c r="K35" s="143">
        <v>137.62100000000001</v>
      </c>
      <c r="L35" s="154">
        <v>239.25700000000001</v>
      </c>
      <c r="M35" s="140"/>
    </row>
    <row r="36" spans="2:13" s="134" customFormat="1" x14ac:dyDescent="0.3">
      <c r="B36" s="138"/>
      <c r="C36" s="157"/>
      <c r="D36" s="159" t="s">
        <v>12</v>
      </c>
      <c r="E36" s="158"/>
      <c r="F36" s="136" t="s">
        <v>16</v>
      </c>
      <c r="G36" s="49">
        <f>G35/F35-1</f>
        <v>1.0525276380886455</v>
      </c>
      <c r="H36" s="150">
        <f>H35/G35-1</f>
        <v>0.80401531533318793</v>
      </c>
      <c r="I36" s="164"/>
      <c r="J36" s="149" t="s">
        <v>16</v>
      </c>
      <c r="K36" s="49">
        <f>K35/J35-1</f>
        <v>0.83301588992927478</v>
      </c>
      <c r="L36" s="150">
        <f>L35/K35-1</f>
        <v>0.7385210106015796</v>
      </c>
      <c r="M36" s="140"/>
    </row>
    <row r="37" spans="2:13" s="134" customFormat="1" x14ac:dyDescent="0.3">
      <c r="B37" s="138"/>
      <c r="C37" s="157"/>
      <c r="D37" s="158" t="s">
        <v>79</v>
      </c>
      <c r="E37" s="158"/>
      <c r="F37" s="132">
        <v>3996</v>
      </c>
      <c r="G37" s="133">
        <v>6396</v>
      </c>
      <c r="H37" s="148">
        <v>8699</v>
      </c>
      <c r="I37" s="164"/>
      <c r="J37" s="147">
        <v>5174</v>
      </c>
      <c r="K37" s="133">
        <v>7300</v>
      </c>
      <c r="L37" s="148">
        <v>10515</v>
      </c>
      <c r="M37" s="140"/>
    </row>
    <row r="38" spans="2:13" s="134" customFormat="1" x14ac:dyDescent="0.3">
      <c r="B38" s="138"/>
      <c r="C38" s="157"/>
      <c r="D38" s="159" t="s">
        <v>12</v>
      </c>
      <c r="E38" s="158"/>
      <c r="F38" s="132" t="s">
        <v>16</v>
      </c>
      <c r="G38" s="49">
        <f>G37/F37-1</f>
        <v>0.60060060060060061</v>
      </c>
      <c r="H38" s="150">
        <f>H37/G37-1</f>
        <v>0.36006879299562233</v>
      </c>
      <c r="I38" s="164"/>
      <c r="J38" s="149" t="s">
        <v>16</v>
      </c>
      <c r="K38" s="49">
        <f>K37/J37-1</f>
        <v>0.41090065713181301</v>
      </c>
      <c r="L38" s="150">
        <f>L37/K37-1</f>
        <v>0.44041095890410964</v>
      </c>
      <c r="M38" s="140"/>
    </row>
    <row r="39" spans="2:13" s="134" customFormat="1" ht="14.5" x14ac:dyDescent="0.3">
      <c r="B39" s="138"/>
      <c r="C39" s="157"/>
      <c r="D39" s="158" t="s">
        <v>107</v>
      </c>
      <c r="E39" s="158"/>
      <c r="F39" s="186">
        <v>1.35</v>
      </c>
      <c r="G39" s="187">
        <v>1.23</v>
      </c>
      <c r="H39" s="188">
        <v>1.21</v>
      </c>
      <c r="I39" s="164"/>
      <c r="J39" s="151">
        <v>1.32</v>
      </c>
      <c r="K39" s="142">
        <v>1.18</v>
      </c>
      <c r="L39" s="152">
        <v>1.18</v>
      </c>
      <c r="M39" s="140"/>
    </row>
    <row r="40" spans="2:13" s="134" customFormat="1" x14ac:dyDescent="0.3">
      <c r="B40" s="138"/>
      <c r="C40" s="157"/>
      <c r="D40" s="158" t="s">
        <v>108</v>
      </c>
      <c r="E40" s="158"/>
      <c r="F40" s="132" t="s">
        <v>16</v>
      </c>
      <c r="G40" s="133">
        <v>1521</v>
      </c>
      <c r="H40" s="148">
        <v>1364</v>
      </c>
      <c r="I40" s="164"/>
      <c r="J40" s="147">
        <v>962</v>
      </c>
      <c r="K40" s="133">
        <v>1439</v>
      </c>
      <c r="L40" s="148">
        <v>1345</v>
      </c>
      <c r="M40" s="140"/>
    </row>
    <row r="41" spans="2:13" s="134" customFormat="1" x14ac:dyDescent="0.3">
      <c r="B41" s="138"/>
      <c r="C41" s="157"/>
      <c r="D41" s="159" t="s">
        <v>12</v>
      </c>
      <c r="E41" s="158"/>
      <c r="F41" s="132" t="s">
        <v>16</v>
      </c>
      <c r="G41" s="72" t="s">
        <v>16</v>
      </c>
      <c r="H41" s="150">
        <f>H40/G40-1</f>
        <v>-0.10322156476002631</v>
      </c>
      <c r="I41" s="164"/>
      <c r="J41" s="147" t="s">
        <v>16</v>
      </c>
      <c r="K41" s="49">
        <f>K40/J40-1</f>
        <v>0.49584199584199595</v>
      </c>
      <c r="L41" s="150">
        <f>L40/K40-1</f>
        <v>-6.5323141070187662E-2</v>
      </c>
      <c r="M41" s="140"/>
    </row>
    <row r="42" spans="2:13" s="134" customFormat="1" ht="14.5" x14ac:dyDescent="0.3">
      <c r="B42" s="138"/>
      <c r="C42" s="157"/>
      <c r="D42" s="14" t="s">
        <v>80</v>
      </c>
      <c r="E42" s="14"/>
      <c r="F42" s="72" t="s">
        <v>16</v>
      </c>
      <c r="G42" s="72" t="s">
        <v>16</v>
      </c>
      <c r="H42" s="59" t="s">
        <v>16</v>
      </c>
      <c r="I42" s="54"/>
      <c r="J42" s="71" t="s">
        <v>16</v>
      </c>
      <c r="K42" s="72">
        <v>62.5</v>
      </c>
      <c r="L42" s="59">
        <v>70</v>
      </c>
      <c r="M42" s="140"/>
    </row>
    <row r="43" spans="2:13" ht="12.75" customHeight="1" x14ac:dyDescent="0.3">
      <c r="B43" s="27"/>
      <c r="C43" s="40"/>
      <c r="D43" s="64" t="s">
        <v>9</v>
      </c>
      <c r="E43" s="14"/>
      <c r="F43" s="66" t="s">
        <v>16</v>
      </c>
      <c r="G43" s="66" t="s">
        <v>16</v>
      </c>
      <c r="H43" s="67" t="s">
        <v>16</v>
      </c>
      <c r="I43" s="54"/>
      <c r="J43" s="65" t="s">
        <v>16</v>
      </c>
      <c r="K43" s="66" t="s">
        <v>16</v>
      </c>
      <c r="L43" s="67">
        <f>L42/K42-1</f>
        <v>0.12000000000000011</v>
      </c>
      <c r="M43" s="16"/>
    </row>
    <row r="44" spans="2:13" x14ac:dyDescent="0.3">
      <c r="B44" s="27"/>
      <c r="C44" s="13"/>
      <c r="D44" s="64" t="s">
        <v>10</v>
      </c>
      <c r="E44" s="14"/>
      <c r="F44" s="66" t="s">
        <v>16</v>
      </c>
      <c r="G44" s="66" t="s">
        <v>16</v>
      </c>
      <c r="H44" s="67" t="s">
        <v>16</v>
      </c>
      <c r="I44" s="54"/>
      <c r="J44" s="65" t="s">
        <v>16</v>
      </c>
      <c r="K44" s="66" t="s">
        <v>16</v>
      </c>
      <c r="L44" s="67">
        <v>0.2</v>
      </c>
      <c r="M44" s="16"/>
    </row>
    <row r="45" spans="2:13" s="134" customFormat="1" ht="14.5" x14ac:dyDescent="0.3">
      <c r="B45" s="138"/>
      <c r="C45" s="157"/>
      <c r="D45" s="14" t="s">
        <v>138</v>
      </c>
      <c r="E45" s="14"/>
      <c r="F45" s="72" t="s">
        <v>16</v>
      </c>
      <c r="G45" s="72" t="s">
        <v>16</v>
      </c>
      <c r="H45" s="59" t="s">
        <v>16</v>
      </c>
      <c r="I45" s="54"/>
      <c r="J45" s="71" t="s">
        <v>16</v>
      </c>
      <c r="K45" s="72">
        <v>-6</v>
      </c>
      <c r="L45" s="59">
        <v>-5</v>
      </c>
      <c r="M45" s="140"/>
    </row>
    <row r="46" spans="2:13" s="134" customFormat="1" ht="14" thickBot="1" x14ac:dyDescent="0.35">
      <c r="B46" s="138"/>
      <c r="C46" s="157"/>
      <c r="D46" s="64" t="s">
        <v>14</v>
      </c>
      <c r="E46" s="14"/>
      <c r="F46" s="69" t="s">
        <v>16</v>
      </c>
      <c r="G46" s="69" t="s">
        <v>16</v>
      </c>
      <c r="H46" s="70" t="s">
        <v>16</v>
      </c>
      <c r="I46" s="54"/>
      <c r="J46" s="68" t="s">
        <v>16</v>
      </c>
      <c r="K46" s="69">
        <f>K45/K42</f>
        <v>-9.6000000000000002E-2</v>
      </c>
      <c r="L46" s="70">
        <f>L45/L42</f>
        <v>-7.1428571428571425E-2</v>
      </c>
      <c r="M46" s="140"/>
    </row>
    <row r="47" spans="2:13" x14ac:dyDescent="0.3">
      <c r="B47" s="27"/>
      <c r="C47" s="162"/>
      <c r="D47" s="162"/>
      <c r="E47" s="12"/>
      <c r="F47" s="12"/>
      <c r="G47" s="12"/>
      <c r="H47" s="12"/>
      <c r="I47" s="13"/>
      <c r="J47" s="12"/>
      <c r="K47" s="12"/>
      <c r="L47" s="33"/>
    </row>
    <row r="48" spans="2:13" x14ac:dyDescent="0.3">
      <c r="B48" s="27"/>
      <c r="C48" s="162"/>
      <c r="D48" s="17" t="s">
        <v>15</v>
      </c>
      <c r="E48" s="12"/>
      <c r="F48" s="12"/>
      <c r="G48" s="12"/>
      <c r="H48" s="12"/>
      <c r="I48" s="13"/>
      <c r="J48" s="12"/>
      <c r="K48" s="12"/>
      <c r="L48" s="33"/>
    </row>
    <row r="49" spans="2:13" x14ac:dyDescent="0.3">
      <c r="B49" s="27"/>
      <c r="C49" s="13"/>
      <c r="D49" s="18" t="s">
        <v>42</v>
      </c>
      <c r="E49" s="179" t="s">
        <v>105</v>
      </c>
      <c r="F49" s="12"/>
      <c r="G49" s="12"/>
      <c r="H49" s="12"/>
      <c r="I49" s="13"/>
      <c r="J49" s="12"/>
      <c r="K49" s="12"/>
      <c r="L49" s="33"/>
    </row>
    <row r="50" spans="2:13" x14ac:dyDescent="0.3">
      <c r="B50" s="27"/>
      <c r="C50" s="13"/>
      <c r="D50" s="18" t="s">
        <v>43</v>
      </c>
      <c r="E50" s="19" t="s">
        <v>120</v>
      </c>
      <c r="F50" s="12"/>
      <c r="G50" s="12"/>
      <c r="H50" s="12"/>
      <c r="I50" s="13"/>
      <c r="J50" s="12"/>
      <c r="K50" s="12"/>
      <c r="L50" s="33"/>
      <c r="M50" s="16"/>
    </row>
    <row r="51" spans="2:13" x14ac:dyDescent="0.3">
      <c r="B51" s="27"/>
      <c r="C51" s="13"/>
      <c r="D51" s="18" t="s">
        <v>44</v>
      </c>
      <c r="E51" s="179" t="s">
        <v>87</v>
      </c>
      <c r="F51" s="12"/>
      <c r="G51" s="12"/>
      <c r="H51" s="12"/>
      <c r="I51" s="13"/>
      <c r="J51" s="12"/>
      <c r="K51" s="12"/>
      <c r="L51" s="33"/>
    </row>
    <row r="52" spans="2:13" x14ac:dyDescent="0.3">
      <c r="B52" s="27"/>
      <c r="C52" s="13"/>
      <c r="D52" s="18" t="s">
        <v>45</v>
      </c>
      <c r="E52" s="19" t="s">
        <v>88</v>
      </c>
      <c r="F52" s="12"/>
      <c r="G52" s="12"/>
      <c r="H52" s="12"/>
      <c r="I52" s="13"/>
      <c r="J52" s="12"/>
      <c r="K52" s="12"/>
      <c r="L52" s="33"/>
      <c r="M52" s="16"/>
    </row>
    <row r="53" spans="2:13" x14ac:dyDescent="0.3">
      <c r="B53" s="27"/>
      <c r="C53" s="13"/>
      <c r="D53" s="18" t="s">
        <v>46</v>
      </c>
      <c r="E53" s="19" t="s">
        <v>111</v>
      </c>
      <c r="F53" s="12"/>
      <c r="G53" s="12"/>
      <c r="H53" s="12"/>
      <c r="I53" s="13"/>
      <c r="J53" s="12"/>
      <c r="K53" s="12"/>
      <c r="L53" s="33"/>
      <c r="M53" s="16"/>
    </row>
    <row r="54" spans="2:13" x14ac:dyDescent="0.3">
      <c r="B54" s="27"/>
      <c r="C54" s="13"/>
      <c r="D54" s="18" t="s">
        <v>47</v>
      </c>
      <c r="E54" s="179" t="s">
        <v>118</v>
      </c>
      <c r="F54" s="12"/>
      <c r="G54" s="12"/>
      <c r="H54" s="12"/>
      <c r="I54" s="13"/>
      <c r="J54" s="12"/>
      <c r="K54" s="12"/>
      <c r="L54" s="33"/>
    </row>
    <row r="55" spans="2:13" x14ac:dyDescent="0.3">
      <c r="B55" s="27"/>
      <c r="C55" s="13"/>
      <c r="D55" s="18"/>
      <c r="E55" s="179" t="s">
        <v>119</v>
      </c>
      <c r="F55" s="12"/>
      <c r="G55" s="12"/>
      <c r="H55" s="12"/>
      <c r="I55" s="13"/>
      <c r="J55" s="12"/>
      <c r="K55" s="12"/>
      <c r="L55" s="33"/>
    </row>
    <row r="56" spans="2:13" x14ac:dyDescent="0.3">
      <c r="B56" s="27"/>
      <c r="C56" s="13"/>
      <c r="D56" s="18" t="s">
        <v>55</v>
      </c>
      <c r="E56" s="19" t="s">
        <v>123</v>
      </c>
      <c r="F56" s="12"/>
      <c r="G56" s="12"/>
      <c r="H56" s="12"/>
      <c r="I56" s="13"/>
      <c r="J56" s="12"/>
      <c r="K56" s="12"/>
      <c r="L56" s="33"/>
      <c r="M56" s="16"/>
    </row>
    <row r="57" spans="2:13" ht="14" thickBot="1" x14ac:dyDescent="0.35">
      <c r="B57" s="34"/>
      <c r="C57" s="38"/>
      <c r="D57" s="35" t="s">
        <v>71</v>
      </c>
      <c r="E57" s="36" t="s">
        <v>99</v>
      </c>
      <c r="F57" s="37"/>
      <c r="G57" s="37"/>
      <c r="H57" s="37"/>
      <c r="I57" s="38"/>
      <c r="J57" s="37"/>
      <c r="K57" s="37"/>
      <c r="L57" s="39"/>
      <c r="M57" s="16"/>
    </row>
    <row r="58" spans="2:13" s="9" customFormat="1" ht="6" customHeight="1" x14ac:dyDescent="0.3">
      <c r="B58" s="12"/>
      <c r="C58" s="11"/>
      <c r="D58" s="11"/>
      <c r="E58" s="12"/>
      <c r="F58" s="12"/>
      <c r="G58" s="12"/>
      <c r="H58" s="12"/>
      <c r="I58" s="13"/>
      <c r="J58" s="12"/>
      <c r="K58" s="12"/>
      <c r="L58" s="12"/>
      <c r="M58" s="16"/>
    </row>
    <row r="62" spans="2:13" x14ac:dyDescent="0.3">
      <c r="M62" s="16"/>
    </row>
    <row r="63" spans="2:13" x14ac:dyDescent="0.3">
      <c r="M63" s="16"/>
    </row>
    <row r="68" spans="13:13" x14ac:dyDescent="0.3">
      <c r="M68" s="16"/>
    </row>
    <row r="70" spans="13:13" x14ac:dyDescent="0.3">
      <c r="M70" s="16"/>
    </row>
  </sheetData>
  <phoneticPr fontId="17" type="noConversion"/>
  <pageMargins left="0.7" right="0.7" top="0.75" bottom="0.75" header="0.3" footer="0.3"/>
  <pageSetup orientation="portrait" verticalDpi="0" r:id="rId1"/>
  <ignoredErrors>
    <ignoredError sqref="D55 D49:D50 D56:D58 D51:D5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93"/>
  <sheetViews>
    <sheetView showGridLines="0" zoomScaleNormal="100" zoomScaleSheetLayoutView="100" workbookViewId="0">
      <pane xSplit="5" ySplit="3" topLeftCell="F4" activePane="bottomRight" state="frozen"/>
      <selection pane="topRight" activeCell="B1" sqref="B1"/>
      <selection pane="bottomLeft" activeCell="A2" sqref="A2"/>
      <selection pane="bottomRight" activeCell="B2" sqref="B2"/>
    </sheetView>
  </sheetViews>
  <sheetFormatPr defaultColWidth="9.1796875" defaultRowHeight="13.5" x14ac:dyDescent="0.3"/>
  <cols>
    <col min="1" max="1" width="1.7265625" style="1" customWidth="1"/>
    <col min="2" max="2" width="4.7265625" style="1" customWidth="1"/>
    <col min="3" max="3" width="33.81640625" style="4" customWidth="1"/>
    <col min="4" max="4" width="2.81640625" style="4" customWidth="1"/>
    <col min="5" max="5" width="44.453125" style="1" customWidth="1"/>
    <col min="6" max="8" width="12.1796875" style="1" customWidth="1"/>
    <col min="9" max="9" width="2.453125" style="3" customWidth="1"/>
    <col min="10" max="12" width="12.1796875" style="1" customWidth="1"/>
    <col min="13" max="13" width="1.26953125" style="9" customWidth="1"/>
    <col min="14" max="16384" width="9.1796875" style="1"/>
  </cols>
  <sheetData>
    <row r="1" spans="2:13" ht="7.5" customHeight="1" thickBot="1" x14ac:dyDescent="0.35"/>
    <row r="2" spans="2:13" x14ac:dyDescent="0.3">
      <c r="B2" s="23" t="s">
        <v>38</v>
      </c>
      <c r="C2" s="24"/>
      <c r="D2" s="25"/>
      <c r="E2" s="25"/>
      <c r="F2" s="25"/>
      <c r="G2" s="25"/>
      <c r="H2" s="26"/>
      <c r="I2" s="101"/>
      <c r="J2" s="23"/>
      <c r="K2" s="25"/>
      <c r="L2" s="26"/>
    </row>
    <row r="3" spans="2:13" x14ac:dyDescent="0.3">
      <c r="B3" s="27"/>
      <c r="C3" s="6" t="s">
        <v>36</v>
      </c>
      <c r="D3" s="9" t="s">
        <v>18</v>
      </c>
      <c r="E3" s="14"/>
      <c r="F3" s="108" t="s">
        <v>5</v>
      </c>
      <c r="G3" s="108" t="s">
        <v>6</v>
      </c>
      <c r="H3" s="109" t="s">
        <v>63</v>
      </c>
      <c r="I3" s="112"/>
      <c r="J3" s="111" t="s">
        <v>0</v>
      </c>
      <c r="K3" s="108" t="s">
        <v>53</v>
      </c>
      <c r="L3" s="109" t="s">
        <v>73</v>
      </c>
    </row>
    <row r="4" spans="2:13" x14ac:dyDescent="0.3">
      <c r="B4" s="27"/>
      <c r="C4" s="106" t="s">
        <v>34</v>
      </c>
      <c r="D4" s="8" t="s">
        <v>39</v>
      </c>
      <c r="E4" s="8"/>
      <c r="F4" s="7"/>
      <c r="G4" s="7"/>
      <c r="H4" s="29"/>
      <c r="I4" s="10"/>
      <c r="J4" s="47"/>
      <c r="K4" s="7"/>
      <c r="L4" s="29"/>
    </row>
    <row r="5" spans="2:13" x14ac:dyDescent="0.3">
      <c r="B5" s="27"/>
      <c r="C5" s="12"/>
      <c r="D5" s="14" t="s">
        <v>69</v>
      </c>
      <c r="E5" s="14"/>
      <c r="F5" s="72">
        <v>663</v>
      </c>
      <c r="G5" s="72">
        <v>1160</v>
      </c>
      <c r="H5" s="59">
        <v>1233.2</v>
      </c>
      <c r="I5" s="54"/>
      <c r="J5" s="71">
        <v>1660</v>
      </c>
      <c r="K5" s="72">
        <v>2675</v>
      </c>
      <c r="L5" s="59">
        <v>2697</v>
      </c>
      <c r="M5" s="12"/>
    </row>
    <row r="6" spans="2:13" x14ac:dyDescent="0.3">
      <c r="B6" s="27"/>
      <c r="C6" s="12"/>
      <c r="D6" s="64" t="s">
        <v>9</v>
      </c>
      <c r="E6" s="14"/>
      <c r="F6" s="66">
        <v>0.1</v>
      </c>
      <c r="G6" s="66">
        <f>G5/F5-1</f>
        <v>0.74962292609351433</v>
      </c>
      <c r="H6" s="67">
        <f>H5/G5-1</f>
        <v>6.3103448275862117E-2</v>
      </c>
      <c r="I6" s="54"/>
      <c r="J6" s="65">
        <v>0.17</v>
      </c>
      <c r="K6" s="66">
        <f>K5/J5-1</f>
        <v>0.61144578313253017</v>
      </c>
      <c r="L6" s="67">
        <f>L5/K5-1</f>
        <v>8.2242990654206594E-3</v>
      </c>
      <c r="M6" s="12"/>
    </row>
    <row r="7" spans="2:13" x14ac:dyDescent="0.3">
      <c r="B7" s="27"/>
      <c r="C7" s="12"/>
      <c r="D7" s="64" t="s">
        <v>10</v>
      </c>
      <c r="E7" s="14"/>
      <c r="F7" s="66">
        <v>0.18</v>
      </c>
      <c r="G7" s="66">
        <v>0.62</v>
      </c>
      <c r="H7" s="67">
        <v>4.1000000000000002E-2</v>
      </c>
      <c r="I7" s="54"/>
      <c r="J7" s="65">
        <v>0.18</v>
      </c>
      <c r="K7" s="66">
        <v>0.52</v>
      </c>
      <c r="L7" s="67">
        <v>0.03</v>
      </c>
      <c r="M7" s="12"/>
    </row>
    <row r="8" spans="2:13" x14ac:dyDescent="0.3">
      <c r="B8" s="27"/>
      <c r="C8" s="12"/>
      <c r="D8" s="191" t="s">
        <v>100</v>
      </c>
      <c r="E8" s="14"/>
      <c r="F8" s="66" t="s">
        <v>16</v>
      </c>
      <c r="G8" s="66" t="s">
        <v>16</v>
      </c>
      <c r="H8" s="67">
        <v>4.97</v>
      </c>
      <c r="I8" s="54"/>
      <c r="J8" s="65" t="s">
        <v>16</v>
      </c>
      <c r="K8" s="66" t="s">
        <v>16</v>
      </c>
      <c r="L8" s="67">
        <v>3.33</v>
      </c>
      <c r="M8" s="12"/>
    </row>
    <row r="9" spans="2:13" x14ac:dyDescent="0.3">
      <c r="B9" s="27"/>
      <c r="C9" s="12"/>
      <c r="D9" s="191" t="s">
        <v>116</v>
      </c>
      <c r="E9" s="14"/>
      <c r="F9" s="66" t="s">
        <v>16</v>
      </c>
      <c r="G9" s="66" t="s">
        <v>16</v>
      </c>
      <c r="H9" s="67">
        <v>5.63</v>
      </c>
      <c r="I9" s="54"/>
      <c r="J9" s="65" t="s">
        <v>16</v>
      </c>
      <c r="K9" s="66" t="s">
        <v>16</v>
      </c>
      <c r="L9" s="67">
        <v>3.35</v>
      </c>
      <c r="M9" s="12"/>
    </row>
    <row r="10" spans="2:13" x14ac:dyDescent="0.3">
      <c r="B10" s="27"/>
      <c r="C10" s="12"/>
      <c r="D10" s="14" t="s">
        <v>13</v>
      </c>
      <c r="E10" s="14"/>
      <c r="F10" s="72">
        <v>525</v>
      </c>
      <c r="G10" s="72">
        <v>965</v>
      </c>
      <c r="H10" s="59">
        <v>1028</v>
      </c>
      <c r="I10" s="54"/>
      <c r="J10" s="71">
        <v>1363</v>
      </c>
      <c r="K10" s="72">
        <v>2250</v>
      </c>
      <c r="L10" s="59">
        <v>2259</v>
      </c>
      <c r="M10" s="16"/>
    </row>
    <row r="11" spans="2:13" x14ac:dyDescent="0.3">
      <c r="B11" s="27"/>
      <c r="C11" s="12"/>
      <c r="D11" s="64" t="s">
        <v>9</v>
      </c>
      <c r="E11" s="14"/>
      <c r="F11" s="66">
        <v>-0.38</v>
      </c>
      <c r="G11" s="66">
        <f>G10/F10-1</f>
        <v>0.838095238095238</v>
      </c>
      <c r="H11" s="67">
        <f>H10/G10-1</f>
        <v>6.528497409326417E-2</v>
      </c>
      <c r="I11" s="54"/>
      <c r="J11" s="65">
        <v>-0.11</v>
      </c>
      <c r="K11" s="66">
        <f>K10/J10-1</f>
        <v>0.65077035950110051</v>
      </c>
      <c r="L11" s="67">
        <f>L10/K10-1</f>
        <v>4.0000000000000036E-3</v>
      </c>
      <c r="M11" s="12"/>
    </row>
    <row r="12" spans="2:13" x14ac:dyDescent="0.3">
      <c r="B12" s="27"/>
      <c r="C12" s="12"/>
      <c r="D12" s="64" t="s">
        <v>10</v>
      </c>
      <c r="E12" s="14"/>
      <c r="F12" s="66">
        <v>0.13</v>
      </c>
      <c r="G12" s="66">
        <v>0.7</v>
      </c>
      <c r="H12" s="67">
        <v>0.04</v>
      </c>
      <c r="I12" s="54"/>
      <c r="J12" s="65">
        <v>0.16</v>
      </c>
      <c r="K12" s="66">
        <v>0.54</v>
      </c>
      <c r="L12" s="67">
        <v>0.03</v>
      </c>
      <c r="M12" s="16"/>
    </row>
    <row r="13" spans="2:13" x14ac:dyDescent="0.3">
      <c r="B13" s="27"/>
      <c r="C13" s="12"/>
      <c r="D13" s="14" t="s">
        <v>17</v>
      </c>
      <c r="E13" s="14"/>
      <c r="F13" s="72">
        <v>-15</v>
      </c>
      <c r="G13" s="72">
        <v>24</v>
      </c>
      <c r="H13" s="59">
        <v>-11</v>
      </c>
      <c r="I13" s="54"/>
      <c r="J13" s="71">
        <v>-20</v>
      </c>
      <c r="K13" s="72">
        <v>68</v>
      </c>
      <c r="L13" s="59">
        <v>-35</v>
      </c>
      <c r="M13" s="12"/>
    </row>
    <row r="14" spans="2:13" x14ac:dyDescent="0.3">
      <c r="B14" s="27"/>
      <c r="C14" s="12"/>
      <c r="D14" s="64" t="s">
        <v>14</v>
      </c>
      <c r="E14" s="14"/>
      <c r="F14" s="66">
        <f>F13/F10</f>
        <v>-2.8571428571428571E-2</v>
      </c>
      <c r="G14" s="66">
        <f>G13/G10</f>
        <v>2.4870466321243522E-2</v>
      </c>
      <c r="H14" s="67">
        <f>H13/H10</f>
        <v>-1.0700389105058366E-2</v>
      </c>
      <c r="I14" s="54"/>
      <c r="J14" s="65">
        <f>J13/J10</f>
        <v>-1.4673514306676448E-2</v>
      </c>
      <c r="K14" s="66">
        <f>K13/K10</f>
        <v>3.0222222222222223E-2</v>
      </c>
      <c r="L14" s="67">
        <f>L13/L10</f>
        <v>-1.5493581230633024E-2</v>
      </c>
      <c r="M14" s="12"/>
    </row>
    <row r="15" spans="2:13" x14ac:dyDescent="0.3">
      <c r="B15" s="27"/>
      <c r="C15" s="43"/>
      <c r="D15" s="12"/>
      <c r="E15" s="14"/>
      <c r="F15" s="76"/>
      <c r="G15" s="76"/>
      <c r="H15" s="77"/>
      <c r="I15" s="54"/>
      <c r="J15" s="95"/>
      <c r="K15" s="76"/>
      <c r="L15" s="77"/>
      <c r="M15" s="16"/>
    </row>
    <row r="16" spans="2:13" ht="14.5" x14ac:dyDescent="0.3">
      <c r="B16" s="27"/>
      <c r="C16" s="107" t="s">
        <v>34</v>
      </c>
      <c r="D16" s="44" t="s">
        <v>91</v>
      </c>
      <c r="E16" s="44"/>
      <c r="F16" s="78"/>
      <c r="G16" s="78"/>
      <c r="H16" s="80"/>
      <c r="I16" s="79"/>
      <c r="J16" s="96"/>
      <c r="K16" s="78"/>
      <c r="L16" s="80"/>
      <c r="M16" s="16"/>
    </row>
    <row r="17" spans="2:13" x14ac:dyDescent="0.3">
      <c r="B17" s="27"/>
      <c r="C17" s="12"/>
      <c r="D17" s="14" t="s">
        <v>72</v>
      </c>
      <c r="E17" s="14"/>
      <c r="F17" s="72">
        <v>261.57</v>
      </c>
      <c r="G17" s="72">
        <v>407.22</v>
      </c>
      <c r="H17" s="59">
        <v>702.1</v>
      </c>
      <c r="I17" s="54"/>
      <c r="J17" s="71">
        <v>603</v>
      </c>
      <c r="K17" s="72">
        <v>1022</v>
      </c>
      <c r="L17" s="59">
        <v>1493</v>
      </c>
      <c r="M17" s="16"/>
    </row>
    <row r="18" spans="2:13" x14ac:dyDescent="0.3">
      <c r="B18" s="27"/>
      <c r="C18" s="12"/>
      <c r="D18" s="64" t="s">
        <v>9</v>
      </c>
      <c r="E18" s="14"/>
      <c r="F18" s="66">
        <v>0.42</v>
      </c>
      <c r="G18" s="66">
        <f>G17/F17-1</f>
        <v>0.55682991168712026</v>
      </c>
      <c r="H18" s="67">
        <f>H17/G17-1</f>
        <v>0.72412946318943061</v>
      </c>
      <c r="I18" s="54"/>
      <c r="J18" s="65">
        <v>0.34</v>
      </c>
      <c r="K18" s="66">
        <f>K17/J17-1</f>
        <v>0.69485903814262029</v>
      </c>
      <c r="L18" s="67">
        <f>L17/K17-1</f>
        <v>0.46086105675146771</v>
      </c>
      <c r="M18" s="16"/>
    </row>
    <row r="19" spans="2:13" x14ac:dyDescent="0.3">
      <c r="B19" s="27"/>
      <c r="C19" s="12"/>
      <c r="D19" s="64" t="s">
        <v>10</v>
      </c>
      <c r="E19" s="14"/>
      <c r="F19" s="66">
        <v>0.54</v>
      </c>
      <c r="G19" s="66">
        <v>0.85</v>
      </c>
      <c r="H19" s="67">
        <v>0.436</v>
      </c>
      <c r="I19" s="54"/>
      <c r="J19" s="65">
        <v>0.46239999999999998</v>
      </c>
      <c r="K19" s="66">
        <v>0.84</v>
      </c>
      <c r="L19" s="67">
        <v>0.34</v>
      </c>
      <c r="M19" s="16"/>
    </row>
    <row r="20" spans="2:13" x14ac:dyDescent="0.3">
      <c r="B20" s="27"/>
      <c r="C20" s="12"/>
      <c r="D20" s="14" t="s">
        <v>13</v>
      </c>
      <c r="E20" s="14"/>
      <c r="F20" s="72">
        <v>169</v>
      </c>
      <c r="G20" s="72">
        <v>238</v>
      </c>
      <c r="H20" s="59">
        <v>388</v>
      </c>
      <c r="I20" s="54"/>
      <c r="J20" s="71">
        <v>392</v>
      </c>
      <c r="K20" s="72">
        <v>606</v>
      </c>
      <c r="L20" s="59">
        <v>827</v>
      </c>
      <c r="M20" s="16"/>
    </row>
    <row r="21" spans="2:13" s="3" customFormat="1" x14ac:dyDescent="0.3">
      <c r="B21" s="30"/>
      <c r="C21" s="12"/>
      <c r="D21" s="64" t="s">
        <v>9</v>
      </c>
      <c r="E21" s="14"/>
      <c r="F21" s="66">
        <v>0.25</v>
      </c>
      <c r="G21" s="66">
        <f>G20/F20-1</f>
        <v>0.40828402366863914</v>
      </c>
      <c r="H21" s="67">
        <f>H20/G20-1</f>
        <v>0.63025210084033612</v>
      </c>
      <c r="I21" s="54"/>
      <c r="J21" s="65">
        <v>0.23</v>
      </c>
      <c r="K21" s="66">
        <f>K20/J20-1</f>
        <v>0.54591836734693877</v>
      </c>
      <c r="L21" s="67">
        <f>L20/K20-1</f>
        <v>0.36468646864686471</v>
      </c>
      <c r="M21" s="9"/>
    </row>
    <row r="22" spans="2:13" s="3" customFormat="1" x14ac:dyDescent="0.3">
      <c r="B22" s="30"/>
      <c r="C22" s="12"/>
      <c r="D22" s="64" t="s">
        <v>10</v>
      </c>
      <c r="E22" s="14"/>
      <c r="F22" s="66">
        <v>0.25</v>
      </c>
      <c r="G22" s="66">
        <v>0.66</v>
      </c>
      <c r="H22" s="67">
        <v>0.36</v>
      </c>
      <c r="I22" s="54"/>
      <c r="J22" s="65">
        <v>0.28000000000000003</v>
      </c>
      <c r="K22" s="66">
        <v>0.65</v>
      </c>
      <c r="L22" s="67">
        <v>0.27</v>
      </c>
      <c r="M22" s="16"/>
    </row>
    <row r="23" spans="2:13" x14ac:dyDescent="0.3">
      <c r="B23" s="27"/>
      <c r="C23" s="12"/>
      <c r="D23" s="14" t="s">
        <v>17</v>
      </c>
      <c r="E23" s="14"/>
      <c r="F23" s="72">
        <v>-22</v>
      </c>
      <c r="G23" s="72">
        <v>-6</v>
      </c>
      <c r="H23" s="59">
        <v>-1.7</v>
      </c>
      <c r="I23" s="54"/>
      <c r="J23" s="71">
        <v>-43</v>
      </c>
      <c r="K23" s="72">
        <v>-7</v>
      </c>
      <c r="L23" s="59">
        <v>-7</v>
      </c>
      <c r="M23" s="16"/>
    </row>
    <row r="24" spans="2:13" ht="14" thickBot="1" x14ac:dyDescent="0.35">
      <c r="B24" s="27"/>
      <c r="C24" s="12"/>
      <c r="D24" s="64" t="s">
        <v>14</v>
      </c>
      <c r="E24" s="14"/>
      <c r="F24" s="69">
        <f>F23/F20</f>
        <v>-0.13017751479289941</v>
      </c>
      <c r="G24" s="69">
        <f>G23/G20</f>
        <v>-2.5210084033613446E-2</v>
      </c>
      <c r="H24" s="70">
        <f>H23/H20</f>
        <v>-4.3814432989690722E-3</v>
      </c>
      <c r="I24" s="54"/>
      <c r="J24" s="68">
        <f>J23/J20</f>
        <v>-0.10969387755102041</v>
      </c>
      <c r="K24" s="69">
        <f>K23/K20</f>
        <v>-1.155115511551155E-2</v>
      </c>
      <c r="L24" s="70">
        <f>L23/L20</f>
        <v>-8.4643288996372433E-3</v>
      </c>
      <c r="M24" s="16"/>
    </row>
    <row r="25" spans="2:13" x14ac:dyDescent="0.3">
      <c r="B25" s="27"/>
      <c r="C25" s="11"/>
      <c r="D25" s="12"/>
      <c r="E25" s="14"/>
      <c r="F25" s="12"/>
      <c r="G25" s="12"/>
      <c r="H25" s="12"/>
      <c r="I25" s="13"/>
      <c r="J25" s="12"/>
      <c r="K25" s="12"/>
      <c r="L25" s="33"/>
      <c r="M25" s="16"/>
    </row>
    <row r="26" spans="2:13" x14ac:dyDescent="0.3">
      <c r="B26" s="27"/>
      <c r="C26" s="11"/>
      <c r="D26" s="17" t="s">
        <v>15</v>
      </c>
      <c r="E26" s="17"/>
      <c r="F26" s="12"/>
      <c r="G26" s="12"/>
      <c r="H26" s="12"/>
      <c r="I26" s="13"/>
      <c r="J26" s="12"/>
      <c r="K26" s="12"/>
      <c r="L26" s="33"/>
      <c r="M26" s="16"/>
    </row>
    <row r="27" spans="2:13" ht="14" thickBot="1" x14ac:dyDescent="0.35">
      <c r="B27" s="34"/>
      <c r="C27" s="38"/>
      <c r="D27" s="35" t="s">
        <v>42</v>
      </c>
      <c r="E27" s="36" t="s">
        <v>48</v>
      </c>
      <c r="F27" s="37"/>
      <c r="G27" s="37"/>
      <c r="H27" s="37"/>
      <c r="I27" s="38"/>
      <c r="J27" s="37"/>
      <c r="K27" s="37"/>
      <c r="L27" s="39"/>
      <c r="M27" s="16"/>
    </row>
    <row r="28" spans="2:13" s="9" customFormat="1" ht="6" customHeight="1" x14ac:dyDescent="0.3">
      <c r="B28" s="12"/>
      <c r="C28" s="11"/>
      <c r="D28" s="11"/>
      <c r="E28" s="12"/>
      <c r="F28" s="12"/>
      <c r="G28" s="12"/>
      <c r="H28" s="12"/>
      <c r="I28" s="13"/>
      <c r="J28" s="12"/>
      <c r="K28" s="12"/>
      <c r="L28" s="12"/>
      <c r="M28" s="16"/>
    </row>
    <row r="29" spans="2:13" x14ac:dyDescent="0.3">
      <c r="M29" s="16"/>
    </row>
    <row r="30" spans="2:13" x14ac:dyDescent="0.3">
      <c r="M30" s="16"/>
    </row>
    <row r="31" spans="2:13" x14ac:dyDescent="0.3">
      <c r="M31" s="16"/>
    </row>
    <row r="32" spans="2:13" x14ac:dyDescent="0.3">
      <c r="M32" s="16"/>
    </row>
    <row r="33" spans="13:13" x14ac:dyDescent="0.3">
      <c r="M33" s="16"/>
    </row>
    <row r="34" spans="13:13" x14ac:dyDescent="0.3">
      <c r="M34" s="16"/>
    </row>
    <row r="36" spans="13:13" x14ac:dyDescent="0.3">
      <c r="M36" s="16"/>
    </row>
    <row r="37" spans="13:13" x14ac:dyDescent="0.3">
      <c r="M37" s="16"/>
    </row>
    <row r="38" spans="13:13" x14ac:dyDescent="0.3">
      <c r="M38" s="16"/>
    </row>
    <row r="39" spans="13:13" x14ac:dyDescent="0.3">
      <c r="M39" s="16"/>
    </row>
    <row r="40" spans="13:13" x14ac:dyDescent="0.3">
      <c r="M40" s="16"/>
    </row>
    <row r="41" spans="13:13" x14ac:dyDescent="0.3">
      <c r="M41" s="16"/>
    </row>
    <row r="42" spans="13:13" x14ac:dyDescent="0.3">
      <c r="M42" s="16"/>
    </row>
    <row r="44" spans="13:13" x14ac:dyDescent="0.3">
      <c r="M44" s="16"/>
    </row>
    <row r="45" spans="13:13" x14ac:dyDescent="0.3">
      <c r="M45" s="16"/>
    </row>
    <row r="46" spans="13:13" x14ac:dyDescent="0.3">
      <c r="M46" s="16"/>
    </row>
    <row r="47" spans="13:13" x14ac:dyDescent="0.3">
      <c r="M47" s="16"/>
    </row>
    <row r="48" spans="13:13" x14ac:dyDescent="0.3">
      <c r="M48" s="16"/>
    </row>
    <row r="49" spans="13:13" x14ac:dyDescent="0.3">
      <c r="M49" s="16"/>
    </row>
    <row r="50" spans="13:13" x14ac:dyDescent="0.3">
      <c r="M50" s="16"/>
    </row>
    <row r="52" spans="13:13" x14ac:dyDescent="0.3">
      <c r="M52" s="16"/>
    </row>
    <row r="53" spans="13:13" x14ac:dyDescent="0.3">
      <c r="M53" s="16"/>
    </row>
    <row r="54" spans="13:13" x14ac:dyDescent="0.3">
      <c r="M54" s="16"/>
    </row>
    <row r="55" spans="13:13" x14ac:dyDescent="0.3">
      <c r="M55" s="16"/>
    </row>
    <row r="56" spans="13:13" x14ac:dyDescent="0.3">
      <c r="M56" s="16"/>
    </row>
    <row r="57" spans="13:13" x14ac:dyDescent="0.3">
      <c r="M57" s="16"/>
    </row>
    <row r="58" spans="13:13" x14ac:dyDescent="0.3">
      <c r="M58" s="16"/>
    </row>
    <row r="60" spans="13:13" x14ac:dyDescent="0.3">
      <c r="M60" s="16"/>
    </row>
    <row r="61" spans="13:13" x14ac:dyDescent="0.3">
      <c r="M61" s="16"/>
    </row>
    <row r="62" spans="13:13" x14ac:dyDescent="0.3">
      <c r="M62" s="16"/>
    </row>
    <row r="63" spans="13:13" x14ac:dyDescent="0.3">
      <c r="M63" s="16"/>
    </row>
    <row r="64" spans="13:13" x14ac:dyDescent="0.3">
      <c r="M64" s="16"/>
    </row>
    <row r="65" spans="13:13" x14ac:dyDescent="0.3">
      <c r="M65" s="16"/>
    </row>
    <row r="66" spans="13:13" x14ac:dyDescent="0.3">
      <c r="M66" s="16"/>
    </row>
    <row r="68" spans="13:13" x14ac:dyDescent="0.3">
      <c r="M68" s="16"/>
    </row>
    <row r="69" spans="13:13" x14ac:dyDescent="0.3">
      <c r="M69" s="16"/>
    </row>
    <row r="70" spans="13:13" x14ac:dyDescent="0.3">
      <c r="M70" s="16"/>
    </row>
    <row r="71" spans="13:13" x14ac:dyDescent="0.3">
      <c r="M71" s="16"/>
    </row>
    <row r="72" spans="13:13" x14ac:dyDescent="0.3">
      <c r="M72" s="16"/>
    </row>
    <row r="73" spans="13:13" x14ac:dyDescent="0.3">
      <c r="M73" s="16"/>
    </row>
    <row r="74" spans="13:13" x14ac:dyDescent="0.3">
      <c r="M74" s="16"/>
    </row>
    <row r="85" spans="13:13" x14ac:dyDescent="0.3">
      <c r="M85" s="16"/>
    </row>
    <row r="86" spans="13:13" x14ac:dyDescent="0.3">
      <c r="M86" s="16"/>
    </row>
    <row r="91" spans="13:13" x14ac:dyDescent="0.3">
      <c r="M91" s="16"/>
    </row>
    <row r="93" spans="13:13" x14ac:dyDescent="0.3">
      <c r="M93" s="16"/>
    </row>
  </sheetData>
  <pageMargins left="0.7" right="0.7" top="0.75" bottom="0.75" header="0.3" footer="0.3"/>
  <pageSetup scale="55" orientation="portrait" r:id="rId1"/>
  <ignoredErrors>
    <ignoredError sqref="D27:D28"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D3919E4DA7954C9ADDECE9C8CAC841" ma:contentTypeVersion="15" ma:contentTypeDescription="Create a new document." ma:contentTypeScope="" ma:versionID="418f3c0023e921b563a6ad519d72af82">
  <xsd:schema xmlns:xsd="http://www.w3.org/2001/XMLSchema" xmlns:xs="http://www.w3.org/2001/XMLSchema" xmlns:p="http://schemas.microsoft.com/office/2006/metadata/properties" xmlns:ns1="http://schemas.microsoft.com/sharepoint/v3" xmlns:ns2="6f5bab47-1c28-4d61-a088-9d433f784ee9" xmlns:ns3="d39f903f-141b-4865-8019-eb42ced2156d" targetNamespace="http://schemas.microsoft.com/office/2006/metadata/properties" ma:root="true" ma:fieldsID="4651262c91bb3dca369fa44e7aea7bfc" ns1:_="" ns2:_="" ns3:_="">
    <xsd:import namespace="http://schemas.microsoft.com/sharepoint/v3"/>
    <xsd:import namespace="6f5bab47-1c28-4d61-a088-9d433f784ee9"/>
    <xsd:import namespace="d39f903f-141b-4865-8019-eb42ced215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5bab47-1c28-4d61-a088-9d433f784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9f903f-141b-4865-8019-eb42ced215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8dbd4c-4657-4bab-90bb-0763b327278c}" ma:internalName="TaxCatchAll" ma:showField="CatchAllData" ma:web="d39f903f-141b-4865-8019-eb42ced2156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f5bab47-1c28-4d61-a088-9d433f784ee9">
      <Terms xmlns="http://schemas.microsoft.com/office/infopath/2007/PartnerControls"/>
    </lcf76f155ced4ddcb4097134ff3c332f>
    <TaxCatchAll xmlns="d39f903f-141b-4865-8019-eb42ced2156d" xsi:nil="true"/>
  </documentManagement>
</p:properties>
</file>

<file path=customXml/itemProps1.xml><?xml version="1.0" encoding="utf-8"?>
<ds:datastoreItem xmlns:ds="http://schemas.openxmlformats.org/officeDocument/2006/customXml" ds:itemID="{91374F13-33E6-4297-B74F-FB0884435ABA}"/>
</file>

<file path=customXml/itemProps2.xml><?xml version="1.0" encoding="utf-8"?>
<ds:datastoreItem xmlns:ds="http://schemas.openxmlformats.org/officeDocument/2006/customXml" ds:itemID="{FEEC821D-7837-4C15-9DAA-910F3540D5DB}"/>
</file>

<file path=customXml/itemProps3.xml><?xml version="1.0" encoding="utf-8"?>
<ds:datastoreItem xmlns:ds="http://schemas.openxmlformats.org/officeDocument/2006/customXml" ds:itemID="{579A1E54-7334-4DCC-A941-6BB18B46E4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Prosus</vt:lpstr>
      <vt:lpstr>Classifieds</vt:lpstr>
      <vt:lpstr>Food Delivery</vt:lpstr>
      <vt:lpstr>Payments &amp; Fintech</vt:lpstr>
      <vt:lpstr>Edtech</vt:lpstr>
      <vt:lpstr>Etail</vt:lpstr>
      <vt:lpstr>Classifieds!Print_Area</vt:lpstr>
      <vt:lpstr>Etail!Print_Area</vt:lpstr>
      <vt:lpstr>'Food Delivery'!Print_Area</vt:lpstr>
      <vt:lpstr>'Payments &amp; Fintech'!Print_Area</vt:lpstr>
      <vt:lpstr>Prosus!Print_Area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 Wolmarans</dc:creator>
  <cp:lastModifiedBy>Charl Wolmarans</cp:lastModifiedBy>
  <cp:lastPrinted>2021-06-18T19:49:55Z</cp:lastPrinted>
  <dcterms:created xsi:type="dcterms:W3CDTF">2015-06-05T18:17:20Z</dcterms:created>
  <dcterms:modified xsi:type="dcterms:W3CDTF">2022-06-26T18:21:06Z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0x01010015D3919E4DA7954C9ADDECE9C8CAC841</vt:lpwstr>
  </property>
</Properties>
</file>