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16"/>
  <workbookPr defaultThemeVersion="166925"/>
  <mc:AlternateContent xmlns:mc="http://schemas.openxmlformats.org/markup-compatibility/2006">
    <mc:Choice Requires="x15">
      <x15ac:absPath xmlns:x15ac="http://schemas.microsoft.com/office/spreadsheetml/2010/11/ac" url="https://naspersglobal-my.sharepoint.com/personal/charl_wolmarans_prosus_com/Documents/Research/Internal data/Datasheet/1H23/"/>
    </mc:Choice>
  </mc:AlternateContent>
  <xr:revisionPtr revIDLastSave="4473" documentId="8_{74129F1D-64D7-43C0-A696-43F63F8BE267}" xr6:coauthVersionLast="47" xr6:coauthVersionMax="47" xr10:uidLastSave="{838AE091-81E6-4D82-80EA-EE987455F9AF}"/>
  <bookViews>
    <workbookView xWindow="-120" yWindow="-120" windowWidth="29040" windowHeight="15840" xr2:uid="{62E1A071-F187-4FCD-829E-7B2685E9CA9A}"/>
  </bookViews>
  <sheets>
    <sheet name="Prosus (Economic Interest)" sheetId="6" r:id="rId1"/>
    <sheet name="Prosus (Consolidated)" sheetId="7" r:id="rId2"/>
    <sheet name="Classifieds" sheetId="1" r:id="rId3"/>
    <sheet name="Food Delivery" sheetId="2" r:id="rId4"/>
    <sheet name="Payments &amp; Fintech" sheetId="3" r:id="rId5"/>
    <sheet name="Edtech" sheetId="4" r:id="rId6"/>
    <sheet name="Etail" sheetId="5" r:id="rId7"/>
  </sheets>
  <externalReferences>
    <externalReference r:id="rId8"/>
    <externalReference r:id="rId9"/>
    <externalReference r:id="rId10"/>
  </externalReferences>
  <definedNames>
    <definedName name="_h2"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BJM_Abril">#REF!</definedName>
    <definedName name="BJM_Abril_Holding">#REF!</definedName>
    <definedName name="BJM_Abril_PerSh">#REF!</definedName>
    <definedName name="BJM_BEE">#REF!</definedName>
    <definedName name="BJM_BEE_PerSh">#REF!</definedName>
    <definedName name="BJM_BMC">#REF!</definedName>
    <definedName name="BJM_BMC_Holding">#REF!</definedName>
    <definedName name="BJM_BMC_PerSh">#REF!</definedName>
    <definedName name="BJM_BookPublishing">#REF!</definedName>
    <definedName name="BJM_BookPublishing_Holding">#REF!</definedName>
    <definedName name="BJM_BookPublishing_PerSh">#REF!</definedName>
    <definedName name="BJM_Cash">#REF!</definedName>
    <definedName name="BJM_Cash_PerSh">#REF!</definedName>
    <definedName name="BJM_Central">#REF!</definedName>
    <definedName name="BJM_Central_PerSh">#REF!</definedName>
    <definedName name="BJM_Debt">#REF!</definedName>
    <definedName name="BJM_Debt_PerSh">#REF!</definedName>
    <definedName name="BJM_DeferredTax">#REF!</definedName>
    <definedName name="BJM_DeferredTax_PerSh">#REF!</definedName>
    <definedName name="BJM_Gadu">#REF!</definedName>
    <definedName name="BJM_Gadu_Holding">#REF!</definedName>
    <definedName name="BJM_Gadu_PerSh">#REF!</definedName>
    <definedName name="BJM_Ibido">#REF!</definedName>
    <definedName name="BJM_Ibido_Holding">#REF!</definedName>
    <definedName name="BJM_Ibido_PerSh">#REF!</definedName>
    <definedName name="BJM_MailRU">#REF!</definedName>
    <definedName name="BJM_MailRU_Holding">#REF!</definedName>
    <definedName name="BJM_MailRU_PerSh">#REF!</definedName>
    <definedName name="BJM_Media24">#REF!</definedName>
    <definedName name="BJM_Media24_Holding">#REF!</definedName>
    <definedName name="BJM_Media24_PerSh">#REF!</definedName>
    <definedName name="BJM_MWebSA">#REF!</definedName>
    <definedName name="BJM_MWebSA_Holding">#REF!</definedName>
    <definedName name="BJM_MWebSA_PerSh">#REF!</definedName>
    <definedName name="BJM_MWebThailand">#REF!</definedName>
    <definedName name="BJM_MWebThailand_Holding">#REF!</definedName>
    <definedName name="BJM_MWebThailand_PerSh">#REF!</definedName>
    <definedName name="BJM_PayTV_Africa">#REF!</definedName>
    <definedName name="BJM_PayTV_Africa_Holding">#REF!</definedName>
    <definedName name="BJM_PayTV_Africa_PerSh">#REF!</definedName>
    <definedName name="BJM_PayTV_SA">#REF!</definedName>
    <definedName name="BJM_PayTV_SA_Holding">#REF!</definedName>
    <definedName name="BJM_PayTV_SA_PerSh">#REF!</definedName>
    <definedName name="BJM_PrintMedia">#REF!</definedName>
    <definedName name="BJM_PrintMedia_Holding">#REF!</definedName>
    <definedName name="BJM_PrintMedia_PerSh">#REF!</definedName>
    <definedName name="BJM_Siss">#REF!</definedName>
    <definedName name="BJM_Technology">#REF!</definedName>
    <definedName name="BJM_Technology_Holding">#REF!</definedName>
    <definedName name="BJM_Technology_PerSh">#REF!</definedName>
    <definedName name="BJM_Tencent">#REF!</definedName>
    <definedName name="BJM_Tencent_Holding">#REF!</definedName>
    <definedName name="BJM_Tencent_PerSh">#REF!</definedName>
    <definedName name="BJM_Tradus">#REF!</definedName>
    <definedName name="BJM_Tradus_Holding">#REF!</definedName>
    <definedName name="BJM_Tradus_PerSh">#REF!</definedName>
    <definedName name="BuscaPe_UBS">[1]UBS!#REF!</definedName>
    <definedName name="Citi_Abril">#REF!</definedName>
    <definedName name="Citi_Abril_hold">#REF!</definedName>
    <definedName name="Citi_Abril_PerSh">#REF!</definedName>
    <definedName name="Citi_BMC">#REF!</definedName>
    <definedName name="Citi_BMC_hold">#REF!</definedName>
    <definedName name="Citi_BMC_PerSh">#REF!</definedName>
    <definedName name="Citi_Buscape">#REF!</definedName>
    <definedName name="Citi_Buscape_hold">#REF!</definedName>
    <definedName name="Citi_Buscape_PerShare">#REF!</definedName>
    <definedName name="Citi_EquityValue">#REF!</definedName>
    <definedName name="Citi_EquityValue_PerShare">#REF!</definedName>
    <definedName name="Citi_EV">#REF!</definedName>
    <definedName name="Citi_Gadu">#REF!</definedName>
    <definedName name="Citi_Gadu_hold">#REF!</definedName>
    <definedName name="Citi_Gadu_PerSh">#REF!</definedName>
    <definedName name="Citi_MailRU">#REF!</definedName>
    <definedName name="Citi_MailRU_hold">#REF!</definedName>
    <definedName name="Citi_MailRU_PerSh">#REF!</definedName>
    <definedName name="Citi_MWeb">#REF!+#REF!</definedName>
    <definedName name="Citi_MWeb_hold">#REF!</definedName>
    <definedName name="Citi_MWeb_PerSh">#REF!</definedName>
    <definedName name="Citi_NetDebt">#REF!</definedName>
    <definedName name="Citi_PayTV_Africa">#REF!</definedName>
    <definedName name="Citi_PayTV_Africa_hold">#REF!</definedName>
    <definedName name="Citi_PayTV_Africa_PerSh">#REF!</definedName>
    <definedName name="Citi_PayTV_MNet">#REF!</definedName>
    <definedName name="Citi_PayTV_MNet_hold">#REF!</definedName>
    <definedName name="Citi_PayTV_MNet_PerSh">#REF!</definedName>
    <definedName name="Citi_PayTV_SA">#REF!</definedName>
    <definedName name="Citi_PayTV_SA_hold">#REF!</definedName>
    <definedName name="Citi_PayTV_SA_PerSh">#REF!</definedName>
    <definedName name="Citi_PayTV_Total">#REF!</definedName>
    <definedName name="Citi_PayTV_Total_PerSh">#REF!</definedName>
    <definedName name="Citi_PrintMedia">#REF!</definedName>
    <definedName name="Citi_PrintMedia_hold">#REF!</definedName>
    <definedName name="Citi_PrintMedia_PerSh">#REF!</definedName>
    <definedName name="Citi_Siss">#REF!</definedName>
    <definedName name="Citi_Technology">#REF!</definedName>
    <definedName name="Citi_Technology_hold">#REF!</definedName>
    <definedName name="Citi_Technology_PerSh">#REF!</definedName>
    <definedName name="Citi_Tencent">#REF!</definedName>
    <definedName name="Citi_Tencent_hold">#REF!</definedName>
    <definedName name="Citi_Tencent_PerSh">#REF!</definedName>
    <definedName name="Citi_Tradus">#REF!</definedName>
    <definedName name="Citi_Tradus_hold">#REF!</definedName>
    <definedName name="Citi_Tradus_PerSh">#REF!</definedName>
    <definedName name="Deutsche_Abril">#REF!</definedName>
    <definedName name="Deutsche_Abril_Holding">#REF!</definedName>
    <definedName name="Deutsche_Allegro">#REF!</definedName>
    <definedName name="Deutsche_Allegro_Holding">#REF!</definedName>
    <definedName name="Deutsche_BEEPrefShares">#REF!</definedName>
    <definedName name="Deutsche_BMC">#REF!</definedName>
    <definedName name="Deutsche_BMC_Holding">#REF!</definedName>
    <definedName name="Deutsche_BuscaPe">#REF!</definedName>
    <definedName name="Deutsche_DiscountPerShare">#REF!</definedName>
    <definedName name="Deutsche_Gadu">#REF!</definedName>
    <definedName name="Deutsche_HeadOffice">#REF!</definedName>
    <definedName name="Deutsche_Mail.ru">#REF!</definedName>
    <definedName name="Deutsche_Mail.ru_Holding">#REF!</definedName>
    <definedName name="Deutsche_Media24">#REF!</definedName>
    <definedName name="Deutsche_Media24_Holding">#REF!</definedName>
    <definedName name="Deutsche_Mweb">#REF!</definedName>
    <definedName name="Deutsche_Mweb_Holding">#REF!</definedName>
    <definedName name="Deutsche_NetDebt">#REF!</definedName>
    <definedName name="Deutsche_PayTV_Africa">#REF!</definedName>
    <definedName name="Deutsche_PayTV_Africa_Holding">#REF!</definedName>
    <definedName name="Deutsche_PayTV_SA">#REF!</definedName>
    <definedName name="Deutsche_PayTV_SA_Holding">#REF!</definedName>
    <definedName name="Deutsche_Siss">#REF!</definedName>
    <definedName name="Deutsche_Tencent">#REF!</definedName>
    <definedName name="Deutsche_Tencent_Holding">#REF!</definedName>
    <definedName name="Deutsche_Titan">#REF!</definedName>
    <definedName name="Deutsche_Titan_Holding">#REF!</definedName>
    <definedName name="heimo"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Heimo1"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i">[1]Renaissance!#REF!</definedName>
    <definedName name="ID" localSheetId="2" hidden="1">"64bb23cb-8a4b-47c5-a917-58691e282c9d"</definedName>
    <definedName name="ID" localSheetId="5" hidden="1">"be2e0370-5116-41b6-9e95-44033c31c291"</definedName>
    <definedName name="ID" localSheetId="6" hidden="1">"c5972c70-0118-4d56-bb8d-bdaf7cf3629e"</definedName>
    <definedName name="ID" localSheetId="3" hidden="1">"96a9a9c4-a308-4b75-a18a-f286c83a17ed"</definedName>
    <definedName name="ID" localSheetId="4" hidden="1">"a78a902b-8879-4da9-b2ac-b3633e6c7cdc"</definedName>
    <definedName name="Investec_Abril">#REF!</definedName>
    <definedName name="Investec_Abril_PerShare">#REF!</definedName>
    <definedName name="Investec_Abril_Stake">#REF!</definedName>
    <definedName name="Investec_BEEshares">#REF!</definedName>
    <definedName name="Investec_BEEshares_PerShare">#REF!</definedName>
    <definedName name="Investec_Internet">#REF!</definedName>
    <definedName name="Investec_Internet_PerShare">#REF!</definedName>
    <definedName name="Investec_MailRU">#REF!</definedName>
    <definedName name="Investec_MailRU_PerShare">#REF!</definedName>
    <definedName name="Investec_MailRU_Stake">#REF!</definedName>
    <definedName name="Investec_NetDebt">#REF!</definedName>
    <definedName name="Investec_NetDebt_PerShare">#REF!</definedName>
    <definedName name="Investec_PayTV">#REF!</definedName>
    <definedName name="Investec_PayTV_PerShare">#REF!</definedName>
    <definedName name="Investec_Print">#REF!</definedName>
    <definedName name="Investec_Print_PerShare">#REF!</definedName>
    <definedName name="Investec_Technology">#REF!</definedName>
    <definedName name="Investec_Technology_PerShare">#REF!</definedName>
    <definedName name="Investec_Tencent">#REF!</definedName>
    <definedName name="Investec_Tencent_PerShare">#REF!</definedName>
    <definedName name="Investec_Tencent_Stake">#REF!</definedName>
    <definedName name="JP_Abril">'[1]JP Morgan'!#REF!</definedName>
    <definedName name="JP_Abril_cps">'[1]JP Morgan'!#REF!</definedName>
    <definedName name="JP_Abril_share">'[1]JP Morgan'!#REF!</definedName>
    <definedName name="JP_BEE">'[1]JP Morgan'!#REF!</definedName>
    <definedName name="JP_BEE_cps">'[1]JP Morgan'!#REF!</definedName>
    <definedName name="JP_BEELoan">'[1]JP Morgan'!#REF!</definedName>
    <definedName name="JP_BEELoan_cps">'[1]JP Morgan'!#REF!</definedName>
    <definedName name="JP_BookPublishing">'[1]JP Morgan'!#REF!</definedName>
    <definedName name="JP_BookPublishing_cps">'[1]JP Morgan'!#REF!</definedName>
    <definedName name="JP_ContLiab">'[1]JP Morgan'!#REF!</definedName>
    <definedName name="JP_ContLiab_cps">'[1]JP Morgan'!#REF!</definedName>
    <definedName name="JP_Internet">'[1]JP Morgan'!#REF!</definedName>
    <definedName name="JP_Internet_cps">'[1]JP Morgan'!#REF!</definedName>
    <definedName name="JP_MailRU">'[1]JP Morgan'!#REF!</definedName>
    <definedName name="JP_MailRU_cps">'[1]JP Morgan'!#REF!</definedName>
    <definedName name="JP_MailRU_share">'[1]JP Morgan'!#REF!</definedName>
    <definedName name="JP_NPN_NetDebt">'[1]JP Morgan'!#REF!</definedName>
    <definedName name="JP_NPN_NetDebt_cps">'[1]JP Morgan'!#REF!</definedName>
    <definedName name="JP_PayTV">'[1]JP Morgan'!#REF!</definedName>
    <definedName name="JP_PayTV_cps">'[1]JP Morgan'!#REF!</definedName>
    <definedName name="JP_PrintMedia">'[1]JP Morgan'!#REF!</definedName>
    <definedName name="JP_PrintMedia_cps">'[1]JP Morgan'!#REF!</definedName>
    <definedName name="JP_Technology">'[1]JP Morgan'!#REF!</definedName>
    <definedName name="JP_Technology_cps">'[1]JP Morgan'!#REF!</definedName>
    <definedName name="JP_Tencent">'[1]JP Morgan'!#REF!</definedName>
    <definedName name="JP_Tencent_cps">'[1]JP Morgan'!#REF!</definedName>
    <definedName name="JP_Tencent_NetDebt">'[1]JP Morgan'!#REF!</definedName>
    <definedName name="JP_Tencent_NetDebt_cps">'[1]JP Morgan'!#REF!</definedName>
    <definedName name="JP_Tencent_share">'[1]JP Morgan'!#REF!</definedName>
    <definedName name="Macquarie_Abril">#REF!</definedName>
    <definedName name="Macquarie_Abril_PerSh">#REF!</definedName>
    <definedName name="Macquarie_Allegro">#REF!</definedName>
    <definedName name="Macquarie_Allegro_PerSh">#REF!</definedName>
    <definedName name="Macquarie_BEEshares">#REF!</definedName>
    <definedName name="Macquarie_BEEshares_PerSh">#REF!</definedName>
    <definedName name="Macquarie_BeigingMediaCorp">#REF!</definedName>
    <definedName name="Macquarie_BeigingMediaCorp_PerSh">#REF!</definedName>
    <definedName name="Macquarie_Buscape">#REF!</definedName>
    <definedName name="Macquarie_Buscape_PerSh">#REF!</definedName>
    <definedName name="Macquarie_Gadu">#REF!</definedName>
    <definedName name="Macquarie_Gadu_PerSh">#REF!</definedName>
    <definedName name="Macquarie_GroupStructDiscount">#REF!</definedName>
    <definedName name="Macquarie_GroupStructDiscount_PerSh">#REF!</definedName>
    <definedName name="Macquarie_HeadOfficeCosts">#REF!</definedName>
    <definedName name="Macquarie_HeadOfficeCosts_PerSh">#REF!</definedName>
    <definedName name="Macquarie_Internet">#REF!</definedName>
    <definedName name="Macquarie_Internet_PerSh">#REF!</definedName>
    <definedName name="Macquarie_MailRU">#REF!</definedName>
    <definedName name="Macquarie_MailRU_PerSh">#REF!</definedName>
    <definedName name="Macquarie_Media24">#REF!</definedName>
    <definedName name="Macquarie_Media24_PerSh">#REF!</definedName>
    <definedName name="Macquarie_MWeb">#REF!</definedName>
    <definedName name="Macquarie_MWeb_PerSh">#REF!</definedName>
    <definedName name="Macquarie_NetDebt">#REF!</definedName>
    <definedName name="Macquarie_NetDebt_PerSh">#REF!</definedName>
    <definedName name="Macquarie_PayTV">#REF!</definedName>
    <definedName name="Macquarie_PayTV_Africa">#REF!</definedName>
    <definedName name="Macquarie_PayTV_Africa_PerSh">#REF!</definedName>
    <definedName name="Macquarie_PayTV_PerSh">#REF!</definedName>
    <definedName name="Macquarie_PayTV_SA">#REF!</definedName>
    <definedName name="Macquarie_PayTV_SA_PerSh">#REF!</definedName>
    <definedName name="Macquarie_PostRetMedLiability">#REF!</definedName>
    <definedName name="Macquarie_PostRetMedLiability_PerSh">#REF!</definedName>
    <definedName name="Macquarie_Print">#REF!</definedName>
    <definedName name="Macquarie_Print_PerSh">#REF!</definedName>
    <definedName name="Macquarie_Technology">#REF!</definedName>
    <definedName name="Macquarie_Technology_PerSh">#REF!</definedName>
    <definedName name="Macquarie_Tencent">#REF!</definedName>
    <definedName name="Macquarie_Tencent_PerSh">#REF!</definedName>
    <definedName name="Macquarie_Titan">#REF!</definedName>
    <definedName name="Macquarie_Titan_PerSh">#REF!</definedName>
    <definedName name="ML_Abril">#REF!</definedName>
    <definedName name="ML_Abril_Stake">#REF!</definedName>
    <definedName name="ML_BEEshares">#REF!</definedName>
    <definedName name="ML_BeijingMedia">#REF!</definedName>
    <definedName name="ML_BeijingMedia_Stake">#REF!</definedName>
    <definedName name="ML_BookPublishers_Stake">#REF!</definedName>
    <definedName name="ML_BookPublishing">#REF!</definedName>
    <definedName name="ML_Buscape">#REF!</definedName>
    <definedName name="ML_Buscape_Stake">#REF!</definedName>
    <definedName name="ML_DevelopmentCosts">#REF!</definedName>
    <definedName name="ML_Gadu">#REF!</definedName>
    <definedName name="ML_Gadu_Stake">#REF!</definedName>
    <definedName name="ML_Irdeto">#REF!</definedName>
    <definedName name="ML_Irdeto_Stake">#REF!</definedName>
    <definedName name="ML_MailRU">#REF!</definedName>
    <definedName name="ML_MailRU_Stake">#REF!</definedName>
    <definedName name="ML_Media24">#REF!</definedName>
    <definedName name="ML_Media24_Stake">#REF!</definedName>
    <definedName name="ML_Mweb">#REF!</definedName>
    <definedName name="ML_MWeb_Stake">#REF!</definedName>
    <definedName name="ML_NetDebt">#REF!</definedName>
    <definedName name="ML_PayTV">#REF!</definedName>
    <definedName name="ML_PayTV_Stake">#REF!</definedName>
    <definedName name="ML_Siss">#REF!</definedName>
    <definedName name="ML_Tencent">#REF!</definedName>
    <definedName name="ML_Tencent_Stake">#REF!</definedName>
    <definedName name="ML_Tradus">#REF!</definedName>
    <definedName name="ML_Tradus_Stake">#REF!</definedName>
    <definedName name="MonthSelect">'[2]Quick View Grid'!$I$1:$I$12</definedName>
    <definedName name="Nedcor_Abril_perSh">#REF!</definedName>
    <definedName name="Nedcor_Books_perSh">#REF!</definedName>
    <definedName name="Nedcor_Internet_perSh">#REF!</definedName>
    <definedName name="Nedcor_PayTV_perSh">#REF!</definedName>
    <definedName name="Nedcor_Print_perSh">#REF!</definedName>
    <definedName name="Nedcor_Technology_perSh">#REF!</definedName>
    <definedName name="Nedcor_Tencent_perSh">#REF!</definedName>
    <definedName name="new">[1]Renaissance!#REF!</definedName>
    <definedName name="Period">'[3]List options'!$A$2:$A$13</definedName>
    <definedName name="_xlnm.Print_Area" localSheetId="2">Classifieds!$A$1:$M$82</definedName>
    <definedName name="_xlnm.Print_Area" localSheetId="6">Etail!$A$1:$M$43</definedName>
    <definedName name="_xlnm.Print_Area" localSheetId="3">'Food Delivery'!$A$1:$M$109</definedName>
    <definedName name="_xlnm.Print_Area" localSheetId="4">'Payments &amp; Fintech'!$A$1:$M$77</definedName>
    <definedName name="RenCap_Abril">[1]Renaissance!#REF!</definedName>
    <definedName name="RenCap_Abril_PerShare">[1]Renaissance!#REF!</definedName>
    <definedName name="RenCap_Allegro">[1]Renaissance!#REF!</definedName>
    <definedName name="RenCap_Allegro_PerSh">[1]Renaissance!#REF!</definedName>
    <definedName name="RenCap_BEEPrefShares">[1]Renaissance!#REF!</definedName>
    <definedName name="RenCap_BeijingMedia">[1]Renaissance!#REF!</definedName>
    <definedName name="RenCap_BeijingMedia_PerShare">[1]Renaissance!#REF!</definedName>
    <definedName name="RenCap_BuscaPe">[1]Renaissance!#REF!</definedName>
    <definedName name="RenCap_Gadu">[1]Renaissance!#REF!</definedName>
    <definedName name="RenCap_Gadu_PerSh">[1]Renaissance!#REF!</definedName>
    <definedName name="RenCap_HOcosts">[1]Renaissance!#REF!</definedName>
    <definedName name="RenCap_Irdeto">[1]Renaissance!#REF!</definedName>
    <definedName name="RenCap_Irdeto_PerSh">[1]Renaissance!#REF!</definedName>
    <definedName name="RenCap_Mailru">[1]Renaissance!#REF!</definedName>
    <definedName name="RenCap_Mailru_PerSh">[1]Renaissance!#REF!</definedName>
    <definedName name="Rencap_Media24">[1]Renaissance!#REF!</definedName>
    <definedName name="Rencap_Media24_PerShare">[1]Renaissance!#REF!</definedName>
    <definedName name="RenCap_NetDebt">[1]Renaissance!#REF!</definedName>
    <definedName name="RenCap_OtherInt">[1]Renaissance!#REF!</definedName>
    <definedName name="RenCap_OtherInt_PerSh">[1]Renaissance!#REF!</definedName>
    <definedName name="RenCap_PayTV">[1]Renaissance!#REF!</definedName>
    <definedName name="RenCap_PayTV_PerShare">[1]Renaissance!#REF!</definedName>
    <definedName name="RenCap_Siss">[1]Renaissance!#REF!</definedName>
    <definedName name="RenCap_Tencent">[1]Renaissance!#REF!</definedName>
    <definedName name="RenCap_TenCent_PerSh">[1]Renaissance!#REF!</definedName>
    <definedName name="RenCap_Titan">[1]Renaissance!#REF!</definedName>
    <definedName name="RenCap_Titan_PerShare">[1]Renaissance!#REF!</definedName>
    <definedName name="RMB_Abril">#REF!</definedName>
    <definedName name="RMB_CapitalStructureDiscount">#REF!</definedName>
    <definedName name="RMB_CorpCosts">#REF!</definedName>
    <definedName name="RMB_Internet">#REF!</definedName>
    <definedName name="RMB_MailRU">#REF!</definedName>
    <definedName name="RMB_Minority">#REF!</definedName>
    <definedName name="RMB_NetDebt">#REF!</definedName>
    <definedName name="RMB_Other">#REF!</definedName>
    <definedName name="RMB_PayTV">#REF!</definedName>
    <definedName name="RMB_PostRetLiab">#REF!</definedName>
    <definedName name="RMB_Print">#REF!</definedName>
    <definedName name="RMB_SISS">#REF!</definedName>
    <definedName name="RMB_TencentDiscountPerShare">#REF!</definedName>
    <definedName name="RMB_TencentPerShare">#REF!</definedName>
    <definedName name="Scenario">'[3]List options'!$B$2:$B$10</definedName>
    <definedName name="UBS_Abril">[1]UBS!#REF!</definedName>
    <definedName name="UBS_Abril_PerSh">[1]UBS!#REF!</definedName>
    <definedName name="UBS_Allegro">[1]UBS!#REF!</definedName>
    <definedName name="UBS_BuscaPe">[1]UBS!#REF!</definedName>
    <definedName name="UBS_Gadu">[1]UBS!#REF!</definedName>
    <definedName name="UBS_Gadu_PerSh">[1]UBS!#REF!</definedName>
    <definedName name="UBS_MailRU">[1]UBS!$F$23</definedName>
    <definedName name="UBS_MailRU_PerSh">[1]UBS!$G$23</definedName>
    <definedName name="UBS_Media24">[1]UBS!$F$10</definedName>
    <definedName name="UBS_MNet">[1]UBS!#REF!</definedName>
    <definedName name="UBS_MNet_PerSh">[1]UBS!#REF!</definedName>
    <definedName name="UBS_MWeb">[1]UBS!$F$12</definedName>
    <definedName name="UBS_NetCash">[1]UBS!$F$28</definedName>
    <definedName name="UBS_NetCash_PerSh">[1]UBS!$G$28</definedName>
    <definedName name="UBS_OptionDilution">[1]UBS!$F$29</definedName>
    <definedName name="UBS_OptionDilution_PerSh">[1]UBS!$G$29</definedName>
    <definedName name="UBS_PayTV_Africa">[1]UBS!$F$9</definedName>
    <definedName name="UBS_PayTV_SA">[1]UBS!$F$8</definedName>
    <definedName name="UBS_PrefShares">[1]UBS!$F$30</definedName>
    <definedName name="UBS_PrefShares_PerSh">[1]UBS!$G$30</definedName>
    <definedName name="UBS_Siss">[1]UBS!$G$32</definedName>
    <definedName name="UBS_Smaller_internet_acquisitions">[1]UBS!#REF!</definedName>
    <definedName name="UBS_Technology">[1]UBS!$F$11</definedName>
    <definedName name="UBS_Tencent">[1]UBS!$F$22</definedName>
    <definedName name="UBS_Tencent_PerSh">[1]UBS!$G$22</definedName>
    <definedName name="UBS_ViaAfrica">[1]UBS!#REF!</definedName>
    <definedName name="UBS_ViaAfrica_PerSh">[1]UBS!#REF!</definedName>
    <definedName name="wrn.Pack."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3" i="6" l="1"/>
  <c r="G63" i="6"/>
  <c r="F41" i="1" l="1"/>
  <c r="K41" i="1"/>
  <c r="L41" i="1"/>
  <c r="G41" i="1"/>
  <c r="L38" i="1"/>
  <c r="G38" i="1"/>
  <c r="M23" i="5" l="1"/>
  <c r="L23" i="5"/>
  <c r="K23" i="5"/>
  <c r="I23" i="5"/>
  <c r="H23" i="5"/>
  <c r="G23" i="5"/>
  <c r="F23" i="5"/>
  <c r="M20" i="5"/>
  <c r="L20" i="5"/>
  <c r="I20" i="5"/>
  <c r="H20" i="5"/>
  <c r="G20" i="5"/>
  <c r="M95" i="2"/>
  <c r="L95" i="2"/>
  <c r="K95" i="2"/>
  <c r="I95" i="2"/>
  <c r="H95" i="2"/>
  <c r="G95" i="2"/>
  <c r="F95" i="2"/>
  <c r="M92" i="2"/>
  <c r="L92" i="2"/>
  <c r="I92" i="2"/>
  <c r="H92" i="2"/>
  <c r="G92" i="2"/>
  <c r="G69" i="3"/>
  <c r="H69" i="3"/>
  <c r="I69" i="3"/>
  <c r="K69" i="3"/>
  <c r="L69" i="3"/>
  <c r="M69" i="3"/>
  <c r="F69" i="3"/>
  <c r="M66" i="3"/>
  <c r="L66" i="3"/>
  <c r="I66" i="3"/>
  <c r="H66" i="3"/>
  <c r="G66" i="3"/>
  <c r="I42" i="4"/>
  <c r="M45" i="4"/>
  <c r="I45" i="4"/>
  <c r="H45" i="4"/>
  <c r="L43" i="7"/>
  <c r="K43" i="7"/>
  <c r="G43" i="7"/>
  <c r="F43" i="7"/>
  <c r="G51" i="7"/>
  <c r="H51" i="7"/>
  <c r="I51" i="7"/>
  <c r="K51" i="7"/>
  <c r="L51" i="7"/>
  <c r="M51" i="7"/>
  <c r="F51" i="7"/>
  <c r="G46" i="7"/>
  <c r="H46" i="7"/>
  <c r="I46" i="7"/>
  <c r="K46" i="7"/>
  <c r="L46" i="7"/>
  <c r="M46" i="7"/>
  <c r="F46" i="7"/>
  <c r="N43" i="7"/>
  <c r="G38" i="7"/>
  <c r="H38" i="7"/>
  <c r="I38" i="7"/>
  <c r="K38" i="7"/>
  <c r="L38" i="7"/>
  <c r="M38" i="7"/>
  <c r="F38" i="7"/>
  <c r="G35" i="7"/>
  <c r="H35" i="7"/>
  <c r="I35" i="7"/>
  <c r="K35" i="7"/>
  <c r="L35" i="7"/>
  <c r="M35" i="7"/>
  <c r="F35" i="7"/>
  <c r="G30" i="7"/>
  <c r="H30" i="7"/>
  <c r="I30" i="7"/>
  <c r="K30" i="7"/>
  <c r="L30" i="7"/>
  <c r="M30" i="7"/>
  <c r="F30" i="7"/>
  <c r="M27" i="7"/>
  <c r="L27" i="7"/>
  <c r="K27" i="7"/>
  <c r="I27" i="7"/>
  <c r="H27" i="7"/>
  <c r="G27" i="7"/>
  <c r="F27" i="7"/>
  <c r="M22" i="7"/>
  <c r="L22" i="7"/>
  <c r="K22" i="7"/>
  <c r="I22" i="7"/>
  <c r="H22" i="7"/>
  <c r="G22" i="7"/>
  <c r="F22" i="7"/>
  <c r="G19" i="7"/>
  <c r="H19" i="7"/>
  <c r="I19" i="7"/>
  <c r="K19" i="7"/>
  <c r="L19" i="7"/>
  <c r="M19" i="7"/>
  <c r="F19" i="7"/>
  <c r="G65" i="1"/>
  <c r="H65" i="1"/>
  <c r="I65" i="1"/>
  <c r="K65" i="1"/>
  <c r="L65" i="1"/>
  <c r="M65" i="1"/>
  <c r="F65" i="1"/>
  <c r="G14" i="7"/>
  <c r="H14" i="7"/>
  <c r="I14" i="7"/>
  <c r="K14" i="7"/>
  <c r="L14" i="7"/>
  <c r="M14" i="7"/>
  <c r="F14" i="7"/>
  <c r="M62" i="1"/>
  <c r="L62" i="1"/>
  <c r="I62" i="1"/>
  <c r="H62" i="1"/>
  <c r="G62" i="1"/>
  <c r="H21" i="1" l="1"/>
  <c r="M76" i="2" l="1"/>
  <c r="L76" i="2"/>
  <c r="I76" i="2"/>
  <c r="H76" i="2"/>
  <c r="M45" i="2"/>
  <c r="L45" i="2"/>
  <c r="I45" i="2"/>
  <c r="H45" i="2"/>
  <c r="M17" i="2"/>
  <c r="L17" i="2"/>
  <c r="I17" i="2"/>
  <c r="H17" i="2"/>
  <c r="G14" i="1" l="1"/>
  <c r="H14" i="1"/>
  <c r="K9" i="4" l="1"/>
  <c r="F9" i="4"/>
  <c r="L6" i="4"/>
  <c r="L39" i="6" s="1"/>
  <c r="G6" i="4"/>
  <c r="F6" i="7"/>
  <c r="K6" i="7"/>
  <c r="F11" i="7"/>
  <c r="K11" i="7"/>
  <c r="F9" i="7"/>
  <c r="K9" i="7"/>
  <c r="F38" i="2" l="1"/>
  <c r="I5" i="3" l="1"/>
  <c r="G11" i="7" l="1"/>
  <c r="G55" i="7"/>
  <c r="K68" i="7"/>
  <c r="L55" i="7"/>
  <c r="I60" i="7" l="1"/>
  <c r="H60" i="7"/>
  <c r="I58" i="7"/>
  <c r="H58" i="7"/>
  <c r="I55" i="7"/>
  <c r="H55" i="7"/>
  <c r="M60" i="7" l="1"/>
  <c r="L60" i="7"/>
  <c r="K60" i="7"/>
  <c r="G60" i="7"/>
  <c r="F60" i="7"/>
  <c r="M58" i="7"/>
  <c r="L58" i="7"/>
  <c r="K58" i="7"/>
  <c r="G58" i="7"/>
  <c r="F58" i="7"/>
  <c r="M55" i="7"/>
  <c r="L52" i="7"/>
  <c r="K52" i="7"/>
  <c r="I52" i="7"/>
  <c r="H52" i="7"/>
  <c r="K50" i="7"/>
  <c r="I50" i="7"/>
  <c r="H50" i="7"/>
  <c r="I47" i="7"/>
  <c r="H47" i="7"/>
  <c r="G47" i="7"/>
  <c r="M50" i="7"/>
  <c r="G50" i="7"/>
  <c r="F68" i="7"/>
  <c r="F73" i="7" s="1"/>
  <c r="M42" i="7"/>
  <c r="I42" i="7"/>
  <c r="G36" i="7"/>
  <c r="M36" i="7"/>
  <c r="F36" i="7"/>
  <c r="M34" i="7"/>
  <c r="F34" i="7"/>
  <c r="M31" i="7"/>
  <c r="L31" i="7"/>
  <c r="L34" i="7"/>
  <c r="K34" i="7"/>
  <c r="I36" i="7"/>
  <c r="I31" i="7"/>
  <c r="G34" i="7"/>
  <c r="G28" i="7"/>
  <c r="M28" i="7"/>
  <c r="F28" i="7"/>
  <c r="M26" i="7"/>
  <c r="F26" i="7"/>
  <c r="M23" i="7"/>
  <c r="L23" i="7"/>
  <c r="L26" i="7"/>
  <c r="K28" i="7"/>
  <c r="I26" i="7"/>
  <c r="I23" i="7"/>
  <c r="G23" i="7"/>
  <c r="G20" i="7"/>
  <c r="F20" i="7"/>
  <c r="M18" i="7"/>
  <c r="F18" i="7"/>
  <c r="K20" i="7"/>
  <c r="I18" i="7"/>
  <c r="I15" i="7"/>
  <c r="G15" i="7"/>
  <c r="G70" i="7"/>
  <c r="G75" i="7" s="1"/>
  <c r="F70" i="7"/>
  <c r="F75" i="7" s="1"/>
  <c r="M9" i="7"/>
  <c r="L9" i="7"/>
  <c r="L69" i="7" s="1"/>
  <c r="L74" i="7" s="1"/>
  <c r="K69" i="7"/>
  <c r="K74" i="7" s="1"/>
  <c r="I9" i="7"/>
  <c r="I69" i="7" s="1"/>
  <c r="I74" i="7" s="1"/>
  <c r="H9" i="7"/>
  <c r="G9" i="7"/>
  <c r="F69" i="7"/>
  <c r="F74" i="7" s="1"/>
  <c r="K73" i="7"/>
  <c r="I6" i="7"/>
  <c r="I68" i="7" s="1"/>
  <c r="I73" i="7" s="1"/>
  <c r="H6" i="7"/>
  <c r="H68" i="7" s="1"/>
  <c r="H73" i="7" s="1"/>
  <c r="G6" i="7"/>
  <c r="G68" i="7" s="1"/>
  <c r="G73" i="7" s="1"/>
  <c r="H119" i="6"/>
  <c r="M69" i="7" l="1"/>
  <c r="M74" i="7" s="1"/>
  <c r="G69" i="7"/>
  <c r="G74" i="7" s="1"/>
  <c r="H69" i="7"/>
  <c r="K10" i="7"/>
  <c r="G12" i="7"/>
  <c r="F10" i="7"/>
  <c r="I10" i="7"/>
  <c r="I7" i="7"/>
  <c r="G7" i="7"/>
  <c r="F12" i="7"/>
  <c r="H36" i="7"/>
  <c r="G10" i="7"/>
  <c r="G18" i="7"/>
  <c r="I20" i="7"/>
  <c r="G26" i="7"/>
  <c r="I28" i="7"/>
  <c r="L50" i="7"/>
  <c r="H26" i="7"/>
  <c r="M6" i="7"/>
  <c r="M68" i="7" s="1"/>
  <c r="K70" i="7"/>
  <c r="K75" i="7" s="1"/>
  <c r="L28" i="7"/>
  <c r="I34" i="7"/>
  <c r="L36" i="7"/>
  <c r="L47" i="7"/>
  <c r="G52" i="7"/>
  <c r="H20" i="7"/>
  <c r="H34" i="7"/>
  <c r="K36" i="7"/>
  <c r="F52" i="7"/>
  <c r="K18" i="7"/>
  <c r="K26" i="7"/>
  <c r="G31" i="7"/>
  <c r="M47" i="7"/>
  <c r="F50" i="7"/>
  <c r="I39" i="7"/>
  <c r="H28" i="7"/>
  <c r="M52" i="7"/>
  <c r="H42" i="7"/>
  <c r="H10" i="7"/>
  <c r="H18" i="7"/>
  <c r="H7" i="7"/>
  <c r="H15" i="7"/>
  <c r="H23" i="7"/>
  <c r="H31" i="7"/>
  <c r="M120" i="6"/>
  <c r="L120" i="6"/>
  <c r="L11" i="7" s="1"/>
  <c r="L70" i="7" s="1"/>
  <c r="L75" i="7" s="1"/>
  <c r="K120" i="6"/>
  <c r="I120" i="6"/>
  <c r="H120" i="6"/>
  <c r="G120" i="6"/>
  <c r="F120" i="6"/>
  <c r="M119" i="6"/>
  <c r="L119" i="6"/>
  <c r="K119" i="6"/>
  <c r="I119" i="6"/>
  <c r="G119" i="6"/>
  <c r="F119" i="6"/>
  <c r="M118" i="6"/>
  <c r="L118" i="6"/>
  <c r="K118" i="6"/>
  <c r="I118" i="6"/>
  <c r="H118" i="6"/>
  <c r="G118" i="6"/>
  <c r="F118" i="6"/>
  <c r="M48" i="6"/>
  <c r="L48" i="6"/>
  <c r="K48" i="6"/>
  <c r="I48" i="6"/>
  <c r="H48" i="6"/>
  <c r="G48" i="6"/>
  <c r="F48" i="6"/>
  <c r="M40" i="6"/>
  <c r="L40" i="6"/>
  <c r="K40" i="6"/>
  <c r="I40" i="6"/>
  <c r="H40" i="6"/>
  <c r="G40" i="6"/>
  <c r="G39" i="6"/>
  <c r="F40" i="6"/>
  <c r="F39" i="6"/>
  <c r="L32" i="6"/>
  <c r="M32" i="6"/>
  <c r="K32" i="6"/>
  <c r="I32" i="6"/>
  <c r="H32" i="6"/>
  <c r="G32" i="6"/>
  <c r="F32" i="6"/>
  <c r="M24" i="6"/>
  <c r="L24" i="6"/>
  <c r="K24" i="6"/>
  <c r="I24" i="6"/>
  <c r="H24" i="6"/>
  <c r="G24" i="6"/>
  <c r="F24" i="6"/>
  <c r="M16" i="6"/>
  <c r="L16" i="6"/>
  <c r="K16" i="6"/>
  <c r="I16" i="6"/>
  <c r="H16" i="6"/>
  <c r="G16" i="6"/>
  <c r="F16" i="6"/>
  <c r="M20" i="7" l="1"/>
  <c r="M73" i="7"/>
  <c r="H74" i="7"/>
  <c r="K12" i="7"/>
  <c r="M10" i="7"/>
  <c r="G9" i="6"/>
  <c r="I56" i="1"/>
  <c r="M25" i="1"/>
  <c r="L25" i="1"/>
  <c r="K25" i="1"/>
  <c r="I25" i="1"/>
  <c r="H25" i="1"/>
  <c r="G25" i="1"/>
  <c r="F25" i="1"/>
  <c r="I54" i="2" l="1"/>
  <c r="I57" i="2" s="1"/>
  <c r="H54" i="2"/>
  <c r="H57" i="2" s="1"/>
  <c r="I26" i="2" l="1"/>
  <c r="I26" i="4" l="1"/>
  <c r="H52" i="2" l="1"/>
  <c r="I52" i="2"/>
  <c r="I41" i="2"/>
  <c r="I43" i="2"/>
  <c r="M51" i="6" l="1"/>
  <c r="L51" i="6"/>
  <c r="K51" i="6"/>
  <c r="I51" i="6"/>
  <c r="H51" i="6"/>
  <c r="G51" i="6"/>
  <c r="F51" i="6"/>
  <c r="M46" i="6"/>
  <c r="L46" i="6"/>
  <c r="K46" i="6"/>
  <c r="I46" i="6"/>
  <c r="H46" i="6"/>
  <c r="G46" i="6"/>
  <c r="F46" i="6"/>
  <c r="M43" i="6"/>
  <c r="L43" i="6"/>
  <c r="K43" i="6"/>
  <c r="I43" i="6"/>
  <c r="H43" i="6"/>
  <c r="G43" i="6"/>
  <c r="F43" i="6"/>
  <c r="F44" i="6" s="1"/>
  <c r="M38" i="6"/>
  <c r="L38" i="6"/>
  <c r="K38" i="6"/>
  <c r="K42" i="6" s="1"/>
  <c r="I38" i="6"/>
  <c r="H38" i="6"/>
  <c r="G38" i="6"/>
  <c r="F38" i="6"/>
  <c r="F42" i="6" s="1"/>
  <c r="K44" i="6" l="1"/>
  <c r="M35" i="6"/>
  <c r="L35" i="6"/>
  <c r="K35" i="6"/>
  <c r="I35" i="6"/>
  <c r="H35" i="6"/>
  <c r="G35" i="6"/>
  <c r="F35" i="6"/>
  <c r="M30" i="6"/>
  <c r="L30" i="6"/>
  <c r="K30" i="6"/>
  <c r="K34" i="6" s="1"/>
  <c r="I30" i="6"/>
  <c r="H30" i="6"/>
  <c r="H34" i="6" s="1"/>
  <c r="G30" i="6"/>
  <c r="G34" i="6" s="1"/>
  <c r="F30" i="6"/>
  <c r="M27" i="6"/>
  <c r="L27" i="6"/>
  <c r="K27" i="6"/>
  <c r="I27" i="6"/>
  <c r="H27" i="6"/>
  <c r="G27" i="6"/>
  <c r="F27" i="6"/>
  <c r="M22" i="6"/>
  <c r="L22" i="6"/>
  <c r="L26" i="6" s="1"/>
  <c r="K22" i="6"/>
  <c r="K26" i="6" s="1"/>
  <c r="I22" i="6"/>
  <c r="H22" i="6"/>
  <c r="G22" i="6"/>
  <c r="F22" i="6"/>
  <c r="M19" i="6"/>
  <c r="L19" i="6"/>
  <c r="K19" i="6"/>
  <c r="I19" i="6"/>
  <c r="H19" i="6"/>
  <c r="G19" i="6"/>
  <c r="F19" i="6"/>
  <c r="M14" i="6"/>
  <c r="L14" i="6"/>
  <c r="K14" i="6"/>
  <c r="I14" i="6"/>
  <c r="I18" i="6" s="1"/>
  <c r="H14" i="6"/>
  <c r="G14" i="6"/>
  <c r="G18" i="6" s="1"/>
  <c r="F14" i="6"/>
  <c r="M93" i="6"/>
  <c r="L93" i="6"/>
  <c r="K93" i="6"/>
  <c r="H93" i="6"/>
  <c r="G93" i="6"/>
  <c r="F93" i="6"/>
  <c r="M91" i="6"/>
  <c r="L91" i="6"/>
  <c r="K91" i="6"/>
  <c r="H91" i="6"/>
  <c r="G91" i="6"/>
  <c r="F91" i="6"/>
  <c r="M88" i="6"/>
  <c r="L88" i="6"/>
  <c r="H88" i="6"/>
  <c r="G88" i="6"/>
  <c r="M85" i="6"/>
  <c r="L85" i="6"/>
  <c r="K85" i="6"/>
  <c r="I85" i="6"/>
  <c r="H85" i="6"/>
  <c r="G85" i="6"/>
  <c r="F85" i="6"/>
  <c r="M83" i="6"/>
  <c r="L83" i="6"/>
  <c r="K83" i="6"/>
  <c r="I83" i="6"/>
  <c r="H83" i="6"/>
  <c r="G83" i="6"/>
  <c r="F83" i="6"/>
  <c r="M80" i="6"/>
  <c r="L80" i="6"/>
  <c r="I80" i="6"/>
  <c r="H80" i="6"/>
  <c r="G80" i="6"/>
  <c r="M76" i="6"/>
  <c r="L76" i="6"/>
  <c r="K76" i="6"/>
  <c r="I76" i="6"/>
  <c r="H76" i="6"/>
  <c r="G76" i="6"/>
  <c r="F76" i="6"/>
  <c r="M74" i="6"/>
  <c r="L74" i="6"/>
  <c r="K74" i="6"/>
  <c r="I74" i="6"/>
  <c r="H74" i="6"/>
  <c r="G74" i="6"/>
  <c r="F74" i="6"/>
  <c r="M71" i="6"/>
  <c r="L71" i="6"/>
  <c r="K71" i="6"/>
  <c r="I71" i="6"/>
  <c r="H71" i="6"/>
  <c r="G71" i="6"/>
  <c r="F71" i="6"/>
  <c r="M68" i="6"/>
  <c r="L68" i="6"/>
  <c r="K68" i="6"/>
  <c r="I68" i="6"/>
  <c r="H68" i="6"/>
  <c r="G68" i="6"/>
  <c r="F68" i="6"/>
  <c r="M66" i="6"/>
  <c r="L66" i="6"/>
  <c r="K66" i="6"/>
  <c r="I66" i="6"/>
  <c r="H66" i="6"/>
  <c r="G66" i="6"/>
  <c r="F66" i="6"/>
  <c r="M63" i="6"/>
  <c r="I63" i="6"/>
  <c r="H63" i="6"/>
  <c r="K60" i="6"/>
  <c r="F60" i="6"/>
  <c r="K58" i="6"/>
  <c r="F58" i="6"/>
  <c r="M52" i="6"/>
  <c r="L52" i="6"/>
  <c r="K52" i="6"/>
  <c r="I52" i="6"/>
  <c r="H52" i="6"/>
  <c r="G52" i="6"/>
  <c r="F52" i="6"/>
  <c r="M50" i="6"/>
  <c r="L50" i="6"/>
  <c r="K50" i="6"/>
  <c r="I50" i="6"/>
  <c r="H50" i="6"/>
  <c r="G50" i="6"/>
  <c r="F50" i="6"/>
  <c r="M47" i="6"/>
  <c r="L47" i="6"/>
  <c r="I47" i="6"/>
  <c r="H47" i="6"/>
  <c r="G47" i="6"/>
  <c r="M44" i="6"/>
  <c r="L44" i="6"/>
  <c r="I44" i="6"/>
  <c r="H44" i="6"/>
  <c r="G44" i="6"/>
  <c r="M42" i="6"/>
  <c r="L42" i="6"/>
  <c r="I42" i="6"/>
  <c r="H42" i="6"/>
  <c r="G42" i="6"/>
  <c r="M39" i="6"/>
  <c r="I39" i="6"/>
  <c r="H39" i="6"/>
  <c r="M9" i="6"/>
  <c r="L9" i="6"/>
  <c r="K9" i="6"/>
  <c r="I9" i="6"/>
  <c r="H9" i="6"/>
  <c r="F9" i="6"/>
  <c r="H18" i="6" l="1"/>
  <c r="M18" i="6"/>
  <c r="M20" i="6"/>
  <c r="F20" i="6"/>
  <c r="G36" i="6"/>
  <c r="M104" i="6"/>
  <c r="M110" i="6" s="1"/>
  <c r="H75" i="6"/>
  <c r="K11" i="6"/>
  <c r="K106" i="6" s="1"/>
  <c r="K36" i="6"/>
  <c r="K77" i="6"/>
  <c r="K75" i="6"/>
  <c r="L75" i="6"/>
  <c r="F77" i="6"/>
  <c r="I72" i="6"/>
  <c r="F36" i="6"/>
  <c r="M72" i="6"/>
  <c r="L77" i="6"/>
  <c r="M77" i="6"/>
  <c r="K20" i="6"/>
  <c r="G72" i="6"/>
  <c r="I75" i="6"/>
  <c r="L36" i="6"/>
  <c r="I77" i="6"/>
  <c r="K28" i="6"/>
  <c r="M36" i="6"/>
  <c r="G15" i="6"/>
  <c r="H72" i="6"/>
  <c r="G75" i="6"/>
  <c r="M75" i="6"/>
  <c r="M31" i="6"/>
  <c r="F18" i="6"/>
  <c r="F34" i="6"/>
  <c r="F11" i="6"/>
  <c r="F106" i="6" s="1"/>
  <c r="G77" i="6"/>
  <c r="H77" i="6"/>
  <c r="H31" i="6"/>
  <c r="H36" i="6"/>
  <c r="F75" i="6"/>
  <c r="L31" i="6"/>
  <c r="F6" i="6"/>
  <c r="F10" i="6" s="1"/>
  <c r="L104" i="6"/>
  <c r="L110" i="6" s="1"/>
  <c r="I31" i="6"/>
  <c r="M11" i="6"/>
  <c r="M106" i="6" s="1"/>
  <c r="G11" i="6"/>
  <c r="H11" i="6"/>
  <c r="H106" i="6" s="1"/>
  <c r="H111" i="6" s="1"/>
  <c r="L34" i="6"/>
  <c r="M34" i="6"/>
  <c r="M6" i="6"/>
  <c r="M10" i="6" s="1"/>
  <c r="I36" i="6"/>
  <c r="I34" i="6"/>
  <c r="I6" i="6"/>
  <c r="I10" i="6" s="1"/>
  <c r="G31" i="6"/>
  <c r="K104" i="6"/>
  <c r="K110" i="6" s="1"/>
  <c r="L11" i="6"/>
  <c r="L106" i="6" s="1"/>
  <c r="I11" i="6"/>
  <c r="M28" i="6"/>
  <c r="M26" i="6"/>
  <c r="L23" i="6"/>
  <c r="L28" i="6"/>
  <c r="M23" i="6"/>
  <c r="I26" i="6"/>
  <c r="I23" i="6"/>
  <c r="I28" i="6"/>
  <c r="H28" i="6"/>
  <c r="H26" i="6"/>
  <c r="H23" i="6"/>
  <c r="G28" i="6"/>
  <c r="G6" i="6"/>
  <c r="G101" i="6" s="1"/>
  <c r="G26" i="6"/>
  <c r="F26" i="6"/>
  <c r="F28" i="6"/>
  <c r="G23" i="6"/>
  <c r="H104" i="6"/>
  <c r="H110" i="6" s="1"/>
  <c r="L20" i="6"/>
  <c r="I20" i="6"/>
  <c r="G20" i="6"/>
  <c r="L6" i="6"/>
  <c r="L101" i="6" s="1"/>
  <c r="L109" i="6" s="1"/>
  <c r="L18" i="6"/>
  <c r="M15" i="6"/>
  <c r="K18" i="6"/>
  <c r="L15" i="6"/>
  <c r="K6" i="6"/>
  <c r="K101" i="6" s="1"/>
  <c r="H15" i="6"/>
  <c r="I15" i="6"/>
  <c r="H20" i="6"/>
  <c r="H6" i="6"/>
  <c r="F104" i="6"/>
  <c r="F110" i="6" s="1"/>
  <c r="L72" i="6"/>
  <c r="I104" i="6"/>
  <c r="I110" i="6" s="1"/>
  <c r="G104" i="6"/>
  <c r="G110" i="6" s="1"/>
  <c r="F111" i="6" l="1"/>
  <c r="K111" i="6"/>
  <c r="M111" i="6"/>
  <c r="G109" i="6"/>
  <c r="G106" i="6"/>
  <c r="G111" i="6" s="1"/>
  <c r="F101" i="6"/>
  <c r="I12" i="6"/>
  <c r="I101" i="6"/>
  <c r="I109" i="6" s="1"/>
  <c r="F12" i="6"/>
  <c r="I7" i="6"/>
  <c r="I106" i="6"/>
  <c r="M12" i="6"/>
  <c r="M101" i="6"/>
  <c r="M7" i="6"/>
  <c r="G7" i="6"/>
  <c r="G12" i="6"/>
  <c r="G10" i="6"/>
  <c r="H7" i="6"/>
  <c r="L10" i="6"/>
  <c r="L105" i="6"/>
  <c r="L12" i="6"/>
  <c r="K109" i="6"/>
  <c r="K107" i="6"/>
  <c r="L102" i="6"/>
  <c r="K105" i="6"/>
  <c r="L7" i="6"/>
  <c r="K10" i="6"/>
  <c r="K12" i="6"/>
  <c r="H101" i="6"/>
  <c r="H109" i="6" s="1"/>
  <c r="H12" i="6"/>
  <c r="H10" i="6"/>
  <c r="G105" i="6"/>
  <c r="L107" i="6"/>
  <c r="L111" i="6"/>
  <c r="G107" i="6" l="1"/>
  <c r="F109" i="6"/>
  <c r="M105" i="6"/>
  <c r="I105" i="6"/>
  <c r="I107" i="6"/>
  <c r="F107" i="6"/>
  <c r="F105" i="6"/>
  <c r="G102" i="6"/>
  <c r="I111" i="6"/>
  <c r="M102" i="6"/>
  <c r="M109" i="6"/>
  <c r="M107" i="6"/>
  <c r="H105" i="6"/>
  <c r="H102" i="6"/>
  <c r="I102" i="6"/>
  <c r="H107" i="6"/>
  <c r="I62" i="3" l="1"/>
  <c r="I19" i="2" l="1"/>
  <c r="I22" i="2" s="1"/>
  <c r="H19" i="2"/>
  <c r="H22" i="2" s="1"/>
  <c r="I15" i="2"/>
  <c r="I20" i="2" l="1"/>
  <c r="I74" i="2" l="1"/>
  <c r="G31" i="1" l="1"/>
  <c r="G34" i="1"/>
  <c r="F22" i="1"/>
  <c r="I61" i="2" l="1"/>
  <c r="H61" i="2"/>
  <c r="H58" i="2"/>
  <c r="I58" i="2"/>
  <c r="H62" i="2" l="1"/>
  <c r="M22" i="1"/>
  <c r="L22" i="1"/>
  <c r="K22" i="1"/>
  <c r="M59" i="3" l="1"/>
  <c r="I18" i="4" l="1"/>
  <c r="H62" i="3"/>
  <c r="I57" i="3"/>
  <c r="I55" i="3"/>
  <c r="M57" i="3"/>
  <c r="M55" i="3"/>
  <c r="H88" i="2"/>
  <c r="I65" i="2"/>
  <c r="M15" i="2"/>
  <c r="L19" i="2"/>
  <c r="L22" i="2" s="1"/>
  <c r="M19" i="2"/>
  <c r="M22" i="2" s="1"/>
  <c r="I6" i="2"/>
  <c r="M20" i="2" l="1"/>
  <c r="I51" i="1" l="1"/>
  <c r="I21" i="1" l="1"/>
  <c r="M21" i="1"/>
  <c r="L19" i="1"/>
  <c r="M37" i="5" l="1"/>
  <c r="L37" i="5"/>
  <c r="K37" i="5"/>
  <c r="H37" i="5"/>
  <c r="G37" i="5"/>
  <c r="F37" i="5"/>
  <c r="I37" i="5"/>
  <c r="M34" i="5"/>
  <c r="L34" i="5"/>
  <c r="I34" i="5"/>
  <c r="H34" i="5"/>
  <c r="G34" i="5"/>
  <c r="M27" i="5"/>
  <c r="L27" i="5"/>
  <c r="I27" i="5"/>
  <c r="H27" i="5"/>
  <c r="G27" i="5"/>
  <c r="M16" i="5"/>
  <c r="L16" i="5"/>
  <c r="K16" i="5"/>
  <c r="I16" i="5"/>
  <c r="H16" i="5"/>
  <c r="G16" i="5"/>
  <c r="F16" i="5"/>
  <c r="M13" i="5"/>
  <c r="L13" i="5"/>
  <c r="I13" i="5"/>
  <c r="H13" i="5"/>
  <c r="G13" i="5"/>
  <c r="I9" i="5"/>
  <c r="M6" i="5"/>
  <c r="L6" i="5"/>
  <c r="I6" i="5"/>
  <c r="H6" i="5"/>
  <c r="G6" i="5"/>
  <c r="M38" i="4"/>
  <c r="I38" i="4"/>
  <c r="M34" i="4"/>
  <c r="M32" i="4"/>
  <c r="M29" i="4"/>
  <c r="H29" i="4"/>
  <c r="I29" i="4"/>
  <c r="M21" i="4"/>
  <c r="H21" i="4"/>
  <c r="I21" i="4"/>
  <c r="M9" i="4"/>
  <c r="L9" i="4"/>
  <c r="H9" i="4"/>
  <c r="G9" i="4"/>
  <c r="M6" i="4"/>
  <c r="H6" i="4"/>
  <c r="I6" i="4"/>
  <c r="M62" i="3"/>
  <c r="I59" i="3"/>
  <c r="M51" i="3"/>
  <c r="I51" i="3"/>
  <c r="M47" i="3"/>
  <c r="I47" i="3"/>
  <c r="H47" i="3"/>
  <c r="M45" i="3"/>
  <c r="I45" i="3"/>
  <c r="H45" i="3"/>
  <c r="M41" i="3"/>
  <c r="I41" i="3"/>
  <c r="M38" i="3"/>
  <c r="L38" i="3"/>
  <c r="I38" i="3"/>
  <c r="H38" i="3"/>
  <c r="G38" i="3"/>
  <c r="M35" i="3"/>
  <c r="L35" i="3"/>
  <c r="I35" i="3"/>
  <c r="H35" i="3"/>
  <c r="G35" i="3"/>
  <c r="M31" i="3"/>
  <c r="I31" i="3"/>
  <c r="M28" i="3"/>
  <c r="L28" i="3"/>
  <c r="I28" i="3"/>
  <c r="H28" i="3"/>
  <c r="G28" i="3"/>
  <c r="M25" i="3"/>
  <c r="L25" i="3"/>
  <c r="I25" i="3"/>
  <c r="H25" i="3"/>
  <c r="G25" i="3"/>
  <c r="M22" i="3"/>
  <c r="L22" i="3"/>
  <c r="K22" i="3"/>
  <c r="H22" i="3"/>
  <c r="G22" i="3"/>
  <c r="F22" i="3"/>
  <c r="I22" i="3"/>
  <c r="M19" i="3"/>
  <c r="L19" i="3"/>
  <c r="H19" i="3"/>
  <c r="G19" i="3"/>
  <c r="I19" i="3"/>
  <c r="M15" i="3"/>
  <c r="L15" i="3"/>
  <c r="K15" i="3"/>
  <c r="I15" i="3"/>
  <c r="H15" i="3"/>
  <c r="G15" i="3"/>
  <c r="F15" i="3"/>
  <c r="M12" i="3"/>
  <c r="L12" i="3"/>
  <c r="I12" i="3"/>
  <c r="H12" i="3"/>
  <c r="G12" i="3"/>
  <c r="M8" i="3"/>
  <c r="L8" i="3"/>
  <c r="K8" i="3"/>
  <c r="H8" i="3"/>
  <c r="G8" i="3"/>
  <c r="F8" i="3"/>
  <c r="M5" i="3"/>
  <c r="L5" i="3"/>
  <c r="K5" i="3"/>
  <c r="H5" i="3"/>
  <c r="G5" i="3"/>
  <c r="F5" i="3"/>
  <c r="M88" i="2"/>
  <c r="L88" i="2"/>
  <c r="M85" i="2"/>
  <c r="L85" i="2"/>
  <c r="H85" i="2"/>
  <c r="G85" i="2"/>
  <c r="I85" i="2"/>
  <c r="M74" i="2"/>
  <c r="M71" i="2"/>
  <c r="L71" i="2"/>
  <c r="K71" i="2"/>
  <c r="H71" i="2"/>
  <c r="G71" i="2"/>
  <c r="F71" i="2"/>
  <c r="I71" i="2"/>
  <c r="M68" i="2"/>
  <c r="L68" i="2"/>
  <c r="H68" i="2"/>
  <c r="G68" i="2"/>
  <c r="I68" i="2"/>
  <c r="M65" i="2"/>
  <c r="H65" i="2"/>
  <c r="I62" i="2"/>
  <c r="M61" i="2"/>
  <c r="L61" i="2"/>
  <c r="I59" i="2"/>
  <c r="M58" i="2"/>
  <c r="L58" i="2"/>
  <c r="I55" i="2"/>
  <c r="M54" i="2"/>
  <c r="M57" i="2" s="1"/>
  <c r="L54" i="2"/>
  <c r="L57" i="2" s="1"/>
  <c r="I53" i="2"/>
  <c r="M52" i="2"/>
  <c r="L52" i="2"/>
  <c r="M50" i="2"/>
  <c r="L50" i="2"/>
  <c r="I50" i="2"/>
  <c r="M47" i="2"/>
  <c r="I47" i="2"/>
  <c r="M43" i="2"/>
  <c r="M41" i="2"/>
  <c r="M38" i="2"/>
  <c r="L38" i="2"/>
  <c r="K38" i="2"/>
  <c r="H38" i="2"/>
  <c r="G38" i="2"/>
  <c r="M35" i="2"/>
  <c r="L35" i="2"/>
  <c r="I35" i="2"/>
  <c r="H35" i="2"/>
  <c r="G35" i="2"/>
  <c r="I38" i="2"/>
  <c r="M29" i="2"/>
  <c r="L29" i="2"/>
  <c r="I29" i="2"/>
  <c r="H29" i="2"/>
  <c r="G29" i="2"/>
  <c r="M26" i="2"/>
  <c r="L26" i="2"/>
  <c r="M12" i="2"/>
  <c r="L12" i="2"/>
  <c r="K12" i="2"/>
  <c r="I12" i="2"/>
  <c r="H12" i="2"/>
  <c r="G12" i="2"/>
  <c r="F12" i="2"/>
  <c r="M9" i="2"/>
  <c r="L9" i="2"/>
  <c r="I9" i="2"/>
  <c r="H9" i="2"/>
  <c r="G9" i="2"/>
  <c r="M6" i="2"/>
  <c r="M58" i="1"/>
  <c r="L58" i="1"/>
  <c r="K58" i="1"/>
  <c r="I58" i="1"/>
  <c r="H58" i="1"/>
  <c r="G58" i="1"/>
  <c r="F58" i="1"/>
  <c r="M51" i="1"/>
  <c r="L51" i="1"/>
  <c r="K51" i="1"/>
  <c r="H51" i="1"/>
  <c r="G51" i="1"/>
  <c r="F51" i="1"/>
  <c r="M48" i="1"/>
  <c r="L48" i="1"/>
  <c r="I48" i="1"/>
  <c r="H48" i="1"/>
  <c r="G48" i="1"/>
  <c r="M41" i="1"/>
  <c r="I41" i="1"/>
  <c r="H41" i="1"/>
  <c r="H38" i="1"/>
  <c r="M38" i="1"/>
  <c r="I38" i="1"/>
  <c r="M36" i="1"/>
  <c r="I36" i="1"/>
  <c r="M34" i="1"/>
  <c r="L34" i="1"/>
  <c r="I34" i="1"/>
  <c r="H34" i="1"/>
  <c r="M31" i="1"/>
  <c r="L31" i="1"/>
  <c r="I31" i="1"/>
  <c r="H31" i="1"/>
  <c r="L29" i="1"/>
  <c r="H29" i="1"/>
  <c r="M26" i="1"/>
  <c r="K26" i="1"/>
  <c r="L23" i="1"/>
  <c r="M23" i="1"/>
  <c r="M19" i="1"/>
  <c r="I19" i="1"/>
  <c r="H19" i="1"/>
  <c r="G19" i="1"/>
  <c r="M14" i="1"/>
  <c r="L14" i="1"/>
  <c r="I14" i="1"/>
  <c r="M12" i="1"/>
  <c r="L12" i="1"/>
  <c r="I12" i="1"/>
  <c r="G11" i="1"/>
  <c r="H12" i="1" s="1"/>
  <c r="F11" i="1"/>
  <c r="K9" i="1"/>
  <c r="G9" i="1"/>
  <c r="L26" i="1"/>
  <c r="L6" i="1"/>
  <c r="H6" i="1"/>
  <c r="M9" i="1"/>
  <c r="I6" i="1"/>
  <c r="H22" i="1"/>
  <c r="G22" i="1"/>
  <c r="G23" i="1" s="1"/>
  <c r="H6" i="3" l="1"/>
  <c r="M9" i="3"/>
  <c r="G9" i="3"/>
  <c r="H9" i="3"/>
  <c r="L9" i="3"/>
  <c r="L6" i="3"/>
  <c r="M6" i="3"/>
  <c r="I6" i="3"/>
  <c r="I9" i="3"/>
  <c r="G6" i="3"/>
  <c r="M53" i="2"/>
  <c r="L62" i="2"/>
  <c r="M62" i="2"/>
  <c r="M59" i="2"/>
  <c r="M55" i="2"/>
  <c r="H26" i="1"/>
  <c r="H23" i="1"/>
  <c r="G26" i="1"/>
  <c r="I9" i="4"/>
  <c r="M6" i="1"/>
  <c r="G12" i="1"/>
  <c r="I22" i="1"/>
  <c r="I23" i="1" s="1"/>
  <c r="F9" i="1"/>
  <c r="I88" i="2"/>
  <c r="H9" i="1"/>
  <c r="F26" i="1"/>
  <c r="I9" i="1"/>
  <c r="G6" i="1"/>
  <c r="L9" i="1"/>
  <c r="I26" i="1" l="1"/>
  <c r="L6" i="7"/>
  <c r="L7" i="7" s="1"/>
  <c r="L15" i="7"/>
  <c r="M15" i="7"/>
  <c r="L18" i="7"/>
  <c r="L20" i="7"/>
  <c r="M7" i="7" l="1"/>
  <c r="L12" i="7"/>
  <c r="L10" i="7"/>
  <c r="L68" i="7"/>
  <c r="L73" i="7" l="1"/>
  <c r="H43" i="7"/>
  <c r="H11" i="7" s="1"/>
  <c r="I43" i="7"/>
  <c r="I44" i="7" s="1"/>
  <c r="M43" i="7"/>
  <c r="M44" i="7" s="1"/>
  <c r="I11" i="7" l="1"/>
  <c r="I70" i="7" s="1"/>
  <c r="I75" i="7" s="1"/>
  <c r="M11" i="7"/>
  <c r="M70" i="7" s="1"/>
  <c r="M75" i="7" s="1"/>
  <c r="H70" i="7"/>
  <c r="H75" i="7" s="1"/>
  <c r="H12" i="7"/>
  <c r="H44" i="7"/>
  <c r="M12" i="7"/>
  <c r="I12" i="7" l="1"/>
</calcChain>
</file>

<file path=xl/sharedStrings.xml><?xml version="1.0" encoding="utf-8"?>
<sst xmlns="http://schemas.openxmlformats.org/spreadsheetml/2006/main" count="1125" uniqueCount="203">
  <si>
    <r>
      <t>Prosus Group Economic Interest results</t>
    </r>
    <r>
      <rPr>
        <b/>
        <vertAlign val="superscript"/>
        <sz val="10"/>
        <color theme="0"/>
        <rFont val="Verdana"/>
        <family val="2"/>
      </rPr>
      <t>1</t>
    </r>
  </si>
  <si>
    <t>US$'m</t>
  </si>
  <si>
    <t>1H FY20</t>
  </si>
  <si>
    <t>1H FY21</t>
  </si>
  <si>
    <t>1H FY22</t>
  </si>
  <si>
    <t>1H FY23</t>
  </si>
  <si>
    <t>FY20</t>
  </si>
  <si>
    <t>FY21</t>
  </si>
  <si>
    <t>FY22</t>
  </si>
  <si>
    <t>Continuing operations</t>
  </si>
  <si>
    <t>Ecommerce</t>
  </si>
  <si>
    <t>Revenue</t>
  </si>
  <si>
    <t>% YoY growth US$</t>
  </si>
  <si>
    <t>% YoY growth LC, ex M&amp;A</t>
  </si>
  <si>
    <t>Adjusted EBITDA</t>
  </si>
  <si>
    <t>% EBITDA margin</t>
  </si>
  <si>
    <t>Trading Profit</t>
  </si>
  <si>
    <t>% TP margin</t>
  </si>
  <si>
    <t>Classifieds</t>
  </si>
  <si>
    <t>Food Delivery</t>
  </si>
  <si>
    <t>Payments &amp; Fintech</t>
  </si>
  <si>
    <t>Edtech</t>
  </si>
  <si>
    <t>-</t>
  </si>
  <si>
    <t>Etail</t>
  </si>
  <si>
    <t>Travel</t>
  </si>
  <si>
    <r>
      <t>Other</t>
    </r>
    <r>
      <rPr>
        <b/>
        <vertAlign val="superscript"/>
        <sz val="10"/>
        <color theme="0"/>
        <rFont val="Verdana"/>
        <family val="2"/>
      </rPr>
      <t>2</t>
    </r>
  </si>
  <si>
    <t>Social and internet platforms</t>
  </si>
  <si>
    <t>Associate</t>
  </si>
  <si>
    <t>Tencent</t>
  </si>
  <si>
    <r>
      <t>VK</t>
    </r>
    <r>
      <rPr>
        <b/>
        <vertAlign val="superscript"/>
        <sz val="10"/>
        <color theme="0"/>
        <rFont val="Verdana"/>
        <family val="2"/>
      </rPr>
      <t>3</t>
    </r>
  </si>
  <si>
    <t>Corporate</t>
  </si>
  <si>
    <t>Economic interest from continuing operations</t>
  </si>
  <si>
    <t>Less: Equity-accounted investments</t>
  </si>
  <si>
    <t>Consolidated from continuing operations</t>
  </si>
  <si>
    <r>
      <t>Discontinued operations</t>
    </r>
    <r>
      <rPr>
        <b/>
        <vertAlign val="superscript"/>
        <sz val="10"/>
        <color theme="0"/>
        <rFont val="Verdana"/>
        <family val="2"/>
      </rPr>
      <t>4</t>
    </r>
  </si>
  <si>
    <t>Total group consolidated</t>
  </si>
  <si>
    <t>Notes</t>
  </si>
  <si>
    <t>1.</t>
  </si>
  <si>
    <t xml:space="preserve">Results reported on an economic interest basis, i.e. equity-accounted investments (Associates and JV’s) are proportionally consolidated within reportable segments. </t>
  </si>
  <si>
    <t>2.</t>
  </si>
  <si>
    <t xml:space="preserve">Edtech became a segment from 1 April 2021 and is excluded from Other for all periods represented. </t>
  </si>
  <si>
    <t>3.</t>
  </si>
  <si>
    <t xml:space="preserve">At the end of FY22 we discontinued equity accounting VK, as our directors resigned from the VK Board. </t>
  </si>
  <si>
    <t>4.</t>
  </si>
  <si>
    <t>Avito is treated as a discontinued operation for 1H FY23 and prior year numbers have been adjusted. We completed its sale in October 2022.</t>
  </si>
  <si>
    <r>
      <t>Prosus Group Consolidated results</t>
    </r>
    <r>
      <rPr>
        <b/>
        <vertAlign val="superscript"/>
        <sz val="10"/>
        <color theme="0"/>
        <rFont val="Verdana"/>
        <family val="2"/>
      </rPr>
      <t>1</t>
    </r>
  </si>
  <si>
    <r>
      <t>Edtech</t>
    </r>
    <r>
      <rPr>
        <b/>
        <vertAlign val="superscript"/>
        <sz val="10"/>
        <color theme="0"/>
        <rFont val="Verdana"/>
        <family val="2"/>
      </rPr>
      <t>2</t>
    </r>
  </si>
  <si>
    <t>Other</t>
  </si>
  <si>
    <r>
      <t>Discontinued operations</t>
    </r>
    <r>
      <rPr>
        <b/>
        <vertAlign val="superscript"/>
        <sz val="10"/>
        <color theme="0"/>
        <rFont val="Verdana"/>
        <family val="2"/>
      </rPr>
      <t>3</t>
    </r>
  </si>
  <si>
    <t xml:space="preserve">Results from owned and managed, consolidated businesses, i.e. excluding associates and JV’s. </t>
  </si>
  <si>
    <r>
      <t>Economic interest</t>
    </r>
    <r>
      <rPr>
        <i/>
        <vertAlign val="superscript"/>
        <sz val="10"/>
        <color theme="0"/>
        <rFont val="Verdana"/>
        <family val="2"/>
      </rPr>
      <t>1</t>
    </r>
  </si>
  <si>
    <r>
      <t>Prosus Classifieds</t>
    </r>
    <r>
      <rPr>
        <b/>
        <vertAlign val="superscript"/>
        <sz val="10"/>
        <color theme="0"/>
        <rFont val="Verdana"/>
        <family val="2"/>
      </rPr>
      <t>2</t>
    </r>
  </si>
  <si>
    <r>
      <t>Classifieds</t>
    </r>
    <r>
      <rPr>
        <b/>
        <vertAlign val="superscript"/>
        <sz val="10"/>
        <color theme="0"/>
        <rFont val="Verdana"/>
        <family val="2"/>
      </rPr>
      <t>2,3</t>
    </r>
  </si>
  <si>
    <r>
      <t>MAU ('m)</t>
    </r>
    <r>
      <rPr>
        <b/>
        <vertAlign val="superscript"/>
        <sz val="10"/>
        <color rgb="FF787878"/>
        <rFont val="Verdana"/>
        <family val="2"/>
      </rPr>
      <t>2</t>
    </r>
  </si>
  <si>
    <t>% YoY growth</t>
  </si>
  <si>
    <r>
      <t>App MAU ('m)</t>
    </r>
    <r>
      <rPr>
        <b/>
        <vertAlign val="superscript"/>
        <sz val="10"/>
        <color rgb="FF787878"/>
        <rFont val="Verdana"/>
        <family val="2"/>
      </rPr>
      <t>4</t>
    </r>
  </si>
  <si>
    <t>ARPIU</t>
  </si>
  <si>
    <r>
      <t>Paying listers ('m)</t>
    </r>
    <r>
      <rPr>
        <b/>
        <vertAlign val="superscript"/>
        <sz val="10"/>
        <color rgb="FF787878"/>
        <rFont val="Verdana"/>
        <family val="2"/>
      </rPr>
      <t>4</t>
    </r>
  </si>
  <si>
    <r>
      <t>Active listings ('m)</t>
    </r>
    <r>
      <rPr>
        <b/>
        <vertAlign val="superscript"/>
        <sz val="10"/>
        <color rgb="FF787878"/>
        <rFont val="Verdana"/>
        <family val="2"/>
      </rPr>
      <t>4</t>
    </r>
  </si>
  <si>
    <r>
      <t>Revenue</t>
    </r>
    <r>
      <rPr>
        <b/>
        <vertAlign val="superscript"/>
        <sz val="10"/>
        <color rgb="FF787878"/>
        <rFont val="Verdana"/>
        <family val="2"/>
      </rPr>
      <t>5</t>
    </r>
  </si>
  <si>
    <r>
      <t>Trading Profit</t>
    </r>
    <r>
      <rPr>
        <b/>
        <vertAlign val="superscript"/>
        <sz val="10"/>
        <color rgb="FF787878"/>
        <rFont val="Verdana"/>
        <family val="2"/>
      </rPr>
      <t>6</t>
    </r>
  </si>
  <si>
    <r>
      <t>OLX Autos</t>
    </r>
    <r>
      <rPr>
        <b/>
        <vertAlign val="superscript"/>
        <sz val="10"/>
        <color theme="0"/>
        <rFont val="Verdana"/>
        <family val="2"/>
      </rPr>
      <t>7</t>
    </r>
  </si>
  <si>
    <r>
      <t># of inspection centres</t>
    </r>
    <r>
      <rPr>
        <b/>
        <vertAlign val="superscript"/>
        <sz val="10"/>
        <color rgb="FF787878"/>
        <rFont val="Verdana"/>
        <family val="2"/>
      </rPr>
      <t>2</t>
    </r>
  </si>
  <si>
    <r>
      <t># of cars transacted ('000)</t>
    </r>
    <r>
      <rPr>
        <b/>
        <vertAlign val="superscript"/>
        <sz val="10"/>
        <color rgb="FF787878"/>
        <rFont val="Verdana"/>
        <family val="2"/>
      </rPr>
      <t>8</t>
    </r>
  </si>
  <si>
    <r>
      <t>B2C mix</t>
    </r>
    <r>
      <rPr>
        <b/>
        <vertAlign val="superscript"/>
        <sz val="10"/>
        <color rgb="FF787878"/>
        <rFont val="Verdana"/>
        <family val="2"/>
      </rPr>
      <t>8,9</t>
    </r>
  </si>
  <si>
    <r>
      <t>Average selling price (US$'000)</t>
    </r>
    <r>
      <rPr>
        <b/>
        <vertAlign val="superscript"/>
        <sz val="10"/>
        <color rgb="FF787878"/>
        <rFont val="Verdana"/>
        <family val="2"/>
      </rPr>
      <t>8</t>
    </r>
  </si>
  <si>
    <r>
      <t>Gross profit per unit (US$)</t>
    </r>
    <r>
      <rPr>
        <b/>
        <vertAlign val="superscript"/>
        <sz val="10"/>
        <color rgb="FF787878"/>
        <rFont val="Verdana"/>
        <family val="2"/>
      </rPr>
      <t>8</t>
    </r>
  </si>
  <si>
    <t>Top markets</t>
  </si>
  <si>
    <t>OLX Europe (US$'m)</t>
  </si>
  <si>
    <r>
      <rPr>
        <b/>
        <sz val="10"/>
        <color rgb="FF787878"/>
        <rFont val="Verdana"/>
        <family val="2"/>
      </rPr>
      <t>App MAU</t>
    </r>
    <r>
      <rPr>
        <sz val="10"/>
        <color rgb="FF787878"/>
        <rFont val="Verdana"/>
        <family val="2"/>
      </rPr>
      <t xml:space="preserve"> % YoY growth</t>
    </r>
    <r>
      <rPr>
        <vertAlign val="superscript"/>
        <sz val="10"/>
        <color rgb="FF787878"/>
        <rFont val="Verdana"/>
        <family val="2"/>
      </rPr>
      <t>4</t>
    </r>
  </si>
  <si>
    <r>
      <rPr>
        <b/>
        <sz val="10"/>
        <color rgb="FF787878"/>
        <rFont val="Verdana"/>
        <family val="2"/>
      </rPr>
      <t>Paying listers</t>
    </r>
    <r>
      <rPr>
        <sz val="10"/>
        <color rgb="FF787878"/>
        <rFont val="Verdana"/>
        <family val="2"/>
      </rPr>
      <t xml:space="preserve"> % YoY growth</t>
    </r>
    <r>
      <rPr>
        <vertAlign val="superscript"/>
        <sz val="10"/>
        <color rgb="FF787878"/>
        <rFont val="Verdana"/>
        <family val="2"/>
      </rPr>
      <t>4</t>
    </r>
  </si>
  <si>
    <t>Joint venture (equity accounted)</t>
  </si>
  <si>
    <t>OLX Brasil (BRL'm)</t>
  </si>
  <si>
    <r>
      <t>Revenue (proportionate share)</t>
    </r>
    <r>
      <rPr>
        <b/>
        <vertAlign val="superscript"/>
        <sz val="10"/>
        <color rgb="FF787878"/>
        <rFont val="Verdana"/>
        <family val="2"/>
      </rPr>
      <t>10</t>
    </r>
  </si>
  <si>
    <r>
      <t>Trading Profit (proportionate share)</t>
    </r>
    <r>
      <rPr>
        <b/>
        <vertAlign val="superscript"/>
        <sz val="10"/>
        <color rgb="FF787878"/>
        <rFont val="Verdana"/>
        <family val="2"/>
      </rPr>
      <t>10</t>
    </r>
  </si>
  <si>
    <r>
      <t>Consolidated</t>
    </r>
    <r>
      <rPr>
        <i/>
        <vertAlign val="superscript"/>
        <sz val="10"/>
        <color theme="0"/>
        <rFont val="Verdana"/>
        <family val="2"/>
      </rPr>
      <t>11</t>
    </r>
  </si>
  <si>
    <t xml:space="preserve">Avito was Classifieds as a discontinued operation for 1H FY23, and was subsequently sold in October 2022. Classifieds' revenue, trading profit and operational metrics in all comparative periods exclude Avito. </t>
  </si>
  <si>
    <t>Classifieds includes markets where the predominant mix of business is online classifieds (Europe, Brazil, South Africa and other associates).</t>
  </si>
  <si>
    <t xml:space="preserve">Operational metric data reflects 100% of controlled entities and equity-accounted investments (excluding OfferUp and EMPG).  Numbers have been adjusted to reflect like-for-like </t>
  </si>
  <si>
    <t>due to changes in the markets within our portfolio.</t>
  </si>
  <si>
    <t>5.</t>
  </si>
  <si>
    <t xml:space="preserve">ARPIU disclosure: We are migrating away from ARPIU since the relevance of the metric to the business has decreased as the business is focused on the monetisation of paying listers. </t>
  </si>
  <si>
    <t>Consequently, this will be the last time we report ARPIU. ARPIU grew 14% in 1H FY23 (fx neutral) to US$1.08 from US$0.95 in 1H FY22.</t>
  </si>
  <si>
    <t>6.</t>
  </si>
  <si>
    <t>Trading profit in all comparative periods have been adjusted for the allocation of OLX shared services costs to the respective business units.</t>
  </si>
  <si>
    <t>7.</t>
  </si>
  <si>
    <t>OLX Autos includes markets where autos transaction constitute predominant mix of business (LatAm, USA, India, Indonesia, Pakistan and Turkey).</t>
  </si>
  <si>
    <t>8.</t>
  </si>
  <si>
    <t>Operational metric data reflects 100% of FCG (including Poland) and letgo Turkey. Numbers have been adjusted to reflect like-for-like due to changes in the markets within our portfolio,.</t>
  </si>
  <si>
    <t>9.</t>
  </si>
  <si>
    <t>In markets where an established B2C model is operated, including Argentina, Colombia, Chile, Indonesia, Mexico, Poland and Turkey (letgo).</t>
  </si>
  <si>
    <t>10.</t>
  </si>
  <si>
    <t>Grupo ZAP was consolidated from October 2020 - FY21 includes six months of revenue and trading profit while FY22 includes 12 months.</t>
  </si>
  <si>
    <t>11.</t>
  </si>
  <si>
    <t>Prosus Food Delivery</t>
  </si>
  <si>
    <r>
      <t>GMV</t>
    </r>
    <r>
      <rPr>
        <b/>
        <vertAlign val="superscript"/>
        <sz val="10"/>
        <color rgb="FF787878"/>
        <rFont val="Verdana"/>
        <family val="2"/>
      </rPr>
      <t>2</t>
    </r>
  </si>
  <si>
    <t>Prosus core Food Delivery</t>
  </si>
  <si>
    <r>
      <t>GMV</t>
    </r>
    <r>
      <rPr>
        <b/>
        <vertAlign val="superscript"/>
        <sz val="10"/>
        <color rgb="FF787878"/>
        <rFont val="Verdana"/>
        <family val="2"/>
      </rPr>
      <t>1</t>
    </r>
  </si>
  <si>
    <t>% of total GMV</t>
  </si>
  <si>
    <r>
      <t>Prosus New initiatives</t>
    </r>
    <r>
      <rPr>
        <b/>
        <vertAlign val="superscript"/>
        <sz val="10"/>
        <color theme="0"/>
        <rFont val="Verdana"/>
        <family val="2"/>
      </rPr>
      <t>3</t>
    </r>
  </si>
  <si>
    <r>
      <t>Subsidiary</t>
    </r>
    <r>
      <rPr>
        <i/>
        <vertAlign val="superscript"/>
        <sz val="10"/>
        <color theme="0"/>
        <rFont val="Verdana"/>
        <family val="2"/>
      </rPr>
      <t>4</t>
    </r>
  </si>
  <si>
    <t>iFood</t>
  </si>
  <si>
    <r>
      <t>Orders ('m)</t>
    </r>
    <r>
      <rPr>
        <b/>
        <vertAlign val="superscript"/>
        <sz val="10"/>
        <color rgb="FF787878"/>
        <rFont val="Verdana"/>
        <family val="2"/>
      </rPr>
      <t>2</t>
    </r>
  </si>
  <si>
    <t>% 1P orders</t>
  </si>
  <si>
    <t>% YoY growth fx neutral, ex M&amp;A</t>
  </si>
  <si>
    <t>Merchants (Brazil)</t>
  </si>
  <si>
    <t>Delivery partners (Brazil)</t>
  </si>
  <si>
    <t>Cities (Brazil)</t>
  </si>
  <si>
    <t>iFood core Food Delivery</t>
  </si>
  <si>
    <r>
      <t>iFood New initiatives</t>
    </r>
    <r>
      <rPr>
        <b/>
        <vertAlign val="superscript"/>
        <sz val="10"/>
        <color theme="0"/>
        <rFont val="Verdana"/>
        <family val="2"/>
      </rPr>
      <t>3</t>
    </r>
  </si>
  <si>
    <r>
      <t>Trading Profit</t>
    </r>
    <r>
      <rPr>
        <b/>
        <vertAlign val="superscript"/>
        <sz val="10"/>
        <color rgb="FF787878"/>
        <rFont val="Verdana"/>
        <family val="2"/>
      </rPr>
      <t>5</t>
    </r>
  </si>
  <si>
    <t>Delivery Hero (DH)</t>
  </si>
  <si>
    <r>
      <t>GMV (€'m)</t>
    </r>
    <r>
      <rPr>
        <b/>
        <vertAlign val="superscript"/>
        <sz val="10"/>
        <color rgb="FF787878"/>
        <rFont val="Verdana"/>
        <family val="2"/>
      </rPr>
      <t>2,6</t>
    </r>
  </si>
  <si>
    <t>% YoY growth €</t>
  </si>
  <si>
    <t>% YoY growth fx neutral</t>
  </si>
  <si>
    <t>Revenue (US$'m, proportionate share)</t>
  </si>
  <si>
    <t>Trading Profit (US$'m, proportionate share)</t>
  </si>
  <si>
    <t>DH Integrated Verticals</t>
  </si>
  <si>
    <t>Swiggy</t>
  </si>
  <si>
    <r>
      <rPr>
        <b/>
        <sz val="10"/>
        <color rgb="FF787878"/>
        <rFont val="Verdana"/>
        <family val="2"/>
      </rPr>
      <t>Order</t>
    </r>
    <r>
      <rPr>
        <b/>
        <vertAlign val="superscript"/>
        <sz val="10"/>
        <color rgb="FF787878"/>
        <rFont val="Verdana"/>
        <family val="2"/>
      </rPr>
      <t>2,7</t>
    </r>
    <r>
      <rPr>
        <sz val="10"/>
        <color rgb="FF787878"/>
        <rFont val="Verdana"/>
        <family val="2"/>
      </rPr>
      <t xml:space="preserve"> % YoY growth</t>
    </r>
  </si>
  <si>
    <r>
      <rPr>
        <b/>
        <sz val="10"/>
        <color rgb="FF787878"/>
        <rFont val="Verdana"/>
        <family val="2"/>
      </rPr>
      <t>GMV</t>
    </r>
    <r>
      <rPr>
        <b/>
        <vertAlign val="superscript"/>
        <sz val="10"/>
        <color rgb="FF787878"/>
        <rFont val="Verdana"/>
        <family val="2"/>
      </rPr>
      <t>2,7</t>
    </r>
    <r>
      <rPr>
        <sz val="10"/>
        <color rgb="FF787878"/>
        <rFont val="Verdana"/>
        <family val="2"/>
      </rPr>
      <t xml:space="preserve"> % YoY growth US$</t>
    </r>
  </si>
  <si>
    <r>
      <rPr>
        <b/>
        <sz val="10"/>
        <color rgb="FF787878"/>
        <rFont val="Verdana"/>
        <family val="2"/>
      </rPr>
      <t>GMV</t>
    </r>
    <r>
      <rPr>
        <b/>
        <vertAlign val="superscript"/>
        <sz val="10"/>
        <color rgb="FF787878"/>
        <rFont val="Verdana"/>
        <family val="2"/>
      </rPr>
      <t>2,7</t>
    </r>
    <r>
      <rPr>
        <sz val="10"/>
        <color rgb="FF787878"/>
        <rFont val="Verdana"/>
        <family val="2"/>
      </rPr>
      <t xml:space="preserve"> % YoY growth fx neutral</t>
    </r>
  </si>
  <si>
    <t>Enabled restaurants</t>
  </si>
  <si>
    <t>Delivery partners</t>
  </si>
  <si>
    <t>Cities</t>
  </si>
  <si>
    <t>Revenue (proportionate share)</t>
  </si>
  <si>
    <t>Trading Profit (proportionate share)</t>
  </si>
  <si>
    <r>
      <t>Consolidated</t>
    </r>
    <r>
      <rPr>
        <i/>
        <vertAlign val="superscript"/>
        <sz val="10"/>
        <color theme="0"/>
        <rFont val="Verdana"/>
        <family val="2"/>
      </rPr>
      <t>8</t>
    </r>
  </si>
  <si>
    <t>Orders and GMV are 100% for all companies. Investee companies’ KPIs are aligned with 3-month reporting lag period (January – December).</t>
  </si>
  <si>
    <t>Growth in 1H FY20, FY20, 1H FY21 and FY21 are based on metrics excluding Woowa Group.</t>
  </si>
  <si>
    <t>New initiatives includes grocery, meal vouchers and other initiatives.</t>
  </si>
  <si>
    <t xml:space="preserve">DH’s Integrated Verticals (Dmarts and DH kitchens) are included in Prosus New initiatives </t>
  </si>
  <si>
    <t>Swiggy's Instamart and other initiatives are included in Prosus New Initiatives.</t>
  </si>
  <si>
    <t>iFood Brazil is a subsidiary. iFood Colombia, which was a joint-venture with Delivery Hero, has been closed down and excluded from 1H FY23 operational metrics but still included in the prior periods.</t>
  </si>
  <si>
    <t>New initiatives' trading losses includes iFood corporate costs.</t>
  </si>
  <si>
    <t>As reported by Delivery Hero (DH) on a three-month lag basis. DH’s metrics for 1H FY21, FY21 and 1H FY22 include Woowa Group on a pro-forma basis.</t>
  </si>
  <si>
    <t>GMV: Completed order value plus delivery fees. Orders: Completed orders from all delivery businesses.</t>
  </si>
  <si>
    <t>Prosus Payments &amp; Fintech</t>
  </si>
  <si>
    <t>TPV (US$'bn)</t>
  </si>
  <si>
    <r>
      <t># transactions ('m)</t>
    </r>
    <r>
      <rPr>
        <b/>
        <vertAlign val="superscript"/>
        <sz val="10"/>
        <color rgb="FF787878"/>
        <rFont val="Verdana"/>
        <family val="2"/>
      </rPr>
      <t>2</t>
    </r>
  </si>
  <si>
    <t>% YoY growth, ex M&amp;A</t>
  </si>
  <si>
    <r>
      <t>Core PSP</t>
    </r>
    <r>
      <rPr>
        <b/>
        <vertAlign val="superscript"/>
        <sz val="10"/>
        <color theme="0"/>
        <rFont val="Verdana"/>
        <family val="2"/>
      </rPr>
      <t>3</t>
    </r>
  </si>
  <si>
    <t>Margin</t>
  </si>
  <si>
    <t>India Payments &amp; Fintech</t>
  </si>
  <si>
    <t>GPO</t>
  </si>
  <si>
    <t># transactions ('m)</t>
  </si>
  <si>
    <t>India Credit &amp; other new initiatives</t>
  </si>
  <si>
    <t>Loan book at end of period</t>
  </si>
  <si>
    <t>Issuance volume</t>
  </si>
  <si>
    <t>Customers ('m)</t>
  </si>
  <si>
    <t>Loss rate</t>
  </si>
  <si>
    <r>
      <t>Remitly</t>
    </r>
    <r>
      <rPr>
        <b/>
        <vertAlign val="superscript"/>
        <sz val="10"/>
        <color theme="0"/>
        <rFont val="Verdana"/>
        <family val="2"/>
      </rPr>
      <t>4</t>
    </r>
  </si>
  <si>
    <t>Send volumes ('bn)</t>
  </si>
  <si>
    <t xml:space="preserve">% YoY growth </t>
  </si>
  <si>
    <r>
      <t>Consolidated</t>
    </r>
    <r>
      <rPr>
        <i/>
        <vertAlign val="superscript"/>
        <sz val="10"/>
        <color theme="0"/>
        <rFont val="Verdana"/>
        <family val="2"/>
      </rPr>
      <t>5</t>
    </r>
  </si>
  <si>
    <t>Transactions exclude Wibmo.</t>
  </si>
  <si>
    <t>Core is made up of India payments and GPO (Global Payments Organisation relates to PayU's operations outside of India).</t>
  </si>
  <si>
    <t>Operational metrics are shown at 100% for all companies. Investee companies’ operational and financial KPIs (Remitly disclosed here) are aligned with 3-month reporting lag period.</t>
  </si>
  <si>
    <t>Prosus Edtech</t>
  </si>
  <si>
    <r>
      <t>Revenue</t>
    </r>
    <r>
      <rPr>
        <b/>
        <vertAlign val="superscript"/>
        <sz val="10"/>
        <color rgb="FF787878"/>
        <rFont val="Verdana"/>
        <family val="2"/>
      </rPr>
      <t>2</t>
    </r>
  </si>
  <si>
    <r>
      <t>Trading Profit</t>
    </r>
    <r>
      <rPr>
        <b/>
        <vertAlign val="superscript"/>
        <sz val="10"/>
        <color rgb="FF787878"/>
        <rFont val="Verdana"/>
        <family val="2"/>
      </rPr>
      <t>2</t>
    </r>
  </si>
  <si>
    <t>Subsidiary</t>
  </si>
  <si>
    <r>
      <t>Stack Overflow</t>
    </r>
    <r>
      <rPr>
        <b/>
        <vertAlign val="superscript"/>
        <sz val="10"/>
        <color theme="0"/>
        <rFont val="Verdana"/>
        <family val="2"/>
      </rPr>
      <t>3</t>
    </r>
  </si>
  <si>
    <r>
      <t>ARR</t>
    </r>
    <r>
      <rPr>
        <b/>
        <vertAlign val="superscript"/>
        <sz val="10"/>
        <color rgb="FF787878"/>
        <rFont val="Verdana"/>
        <family val="2"/>
      </rPr>
      <t>4</t>
    </r>
    <r>
      <rPr>
        <b/>
        <sz val="10"/>
        <color rgb="FF787878"/>
        <rFont val="Verdana"/>
        <family val="2"/>
      </rPr>
      <t xml:space="preserve"> (Teams business)</t>
    </r>
  </si>
  <si>
    <r>
      <t>NDRR</t>
    </r>
    <r>
      <rPr>
        <b/>
        <vertAlign val="superscript"/>
        <sz val="10"/>
        <color rgb="FF787878"/>
        <rFont val="Verdana"/>
        <family val="2"/>
      </rPr>
      <t>5</t>
    </r>
    <r>
      <rPr>
        <b/>
        <sz val="10"/>
        <color rgb="FF787878"/>
        <rFont val="Verdana"/>
        <family val="2"/>
      </rPr>
      <t xml:space="preserve"> (Teams business)</t>
    </r>
  </si>
  <si>
    <t>Total Paying Teams</t>
  </si>
  <si>
    <t>Bookings (Total Business)</t>
  </si>
  <si>
    <r>
      <t>Average monthly unique visitors ('m)</t>
    </r>
    <r>
      <rPr>
        <b/>
        <vertAlign val="superscript"/>
        <sz val="10"/>
        <color rgb="FF787878"/>
        <rFont val="Verdana"/>
        <family val="2"/>
      </rPr>
      <t>6</t>
    </r>
  </si>
  <si>
    <r>
      <t>GoodHabitz</t>
    </r>
    <r>
      <rPr>
        <b/>
        <vertAlign val="superscript"/>
        <sz val="10"/>
        <color theme="0"/>
        <rFont val="Verdana"/>
        <family val="2"/>
      </rPr>
      <t>7</t>
    </r>
  </si>
  <si>
    <r>
      <t>ARR</t>
    </r>
    <r>
      <rPr>
        <b/>
        <vertAlign val="superscript"/>
        <sz val="10"/>
        <color rgb="FF787878"/>
        <rFont val="Verdana"/>
        <family val="2"/>
      </rPr>
      <t>4</t>
    </r>
  </si>
  <si>
    <t>Enterprise Customers</t>
  </si>
  <si>
    <r>
      <t>Skillsoft</t>
    </r>
    <r>
      <rPr>
        <b/>
        <vertAlign val="superscript"/>
        <sz val="10"/>
        <color theme="0"/>
        <rFont val="Verdana"/>
        <family val="2"/>
      </rPr>
      <t>8,9</t>
    </r>
  </si>
  <si>
    <t>Bookings</t>
  </si>
  <si>
    <r>
      <t>ARR</t>
    </r>
    <r>
      <rPr>
        <b/>
        <vertAlign val="superscript"/>
        <sz val="10"/>
        <color rgb="FF787878"/>
        <rFont val="Verdana"/>
        <family val="2"/>
      </rPr>
      <t>4,10</t>
    </r>
  </si>
  <si>
    <r>
      <t>NDRR</t>
    </r>
    <r>
      <rPr>
        <b/>
        <vertAlign val="superscript"/>
        <sz val="10"/>
        <color rgb="FF787878"/>
        <rFont val="Verdana"/>
        <family val="2"/>
      </rPr>
      <t>5,10</t>
    </r>
  </si>
  <si>
    <r>
      <t>Revenue (proportionate share)</t>
    </r>
    <r>
      <rPr>
        <b/>
        <vertAlign val="superscript"/>
        <sz val="10"/>
        <color rgb="FF787878"/>
        <rFont val="Verdana"/>
        <family val="2"/>
      </rPr>
      <t>2</t>
    </r>
  </si>
  <si>
    <r>
      <t>Trading Profit (proportionate share)</t>
    </r>
    <r>
      <rPr>
        <b/>
        <vertAlign val="superscript"/>
        <sz val="10"/>
        <color rgb="FF787878"/>
        <rFont val="Verdana"/>
        <family val="2"/>
      </rPr>
      <t>2</t>
    </r>
  </si>
  <si>
    <t xml:space="preserve">Results reported on an economic interest basis, i.e. equity-accounted investments (Associates and JV’s) are proportionally consolidated within reportable segments.  Edtech became a segment from 1 April 2021. </t>
  </si>
  <si>
    <t xml:space="preserve">Results include one-off adjustments related to associates. i.e. BYJU’s prior year accounting adjustment (Revenue -$18m, TP -$61m) and lag period adjustments </t>
  </si>
  <si>
    <t>for BYJU’s, Udemy and Skillsoft (Revenue +$62m, TP -$1m). We discontinued equity accounting BYJU's and Udemy from September 2022.</t>
  </si>
  <si>
    <t>Stack Overflow was included for 8 (2) months in FY22 (1H FY22). Operating metrics, revenue and trading profit reflect these inclusion periods.</t>
  </si>
  <si>
    <t>ARR (annualized recurring revenue) represents annualized value of all subscription contracts at the end of the reporting period.</t>
  </si>
  <si>
    <t xml:space="preserve">NDRR (net dollar retention rate) represents total ARR at the end of the period divided by the total ARR at the beginning of period for active customers at the beginning of the period.  </t>
  </si>
  <si>
    <t xml:space="preserve">Includes Stackoverflow.com and the tech-focused Stack Exchange sites. </t>
  </si>
  <si>
    <t>1H FY23 is based on modelled data due to changes in Google Analytics platform, which is used to track the monthly unique visitors, during the period.</t>
  </si>
  <si>
    <t>GoodHabitz was included for 10 (4) months in FY22 (1H FY22). Operating metrics,  revenue and trading profit reflect these inclusion periods.</t>
  </si>
  <si>
    <t>Skillsoft was included for 6 months in FY22. Revenue and trading profit reflect these inclusion periods while operating metrics reflect the full period.</t>
  </si>
  <si>
    <t>Operational metrics are shown at 100% for all companies. Investee companies’ operational and financial KPIs (Skillsoft disclosed here) are aligned with 3-month reporting lag period.</t>
  </si>
  <si>
    <t>Relates to Skillsoft’s Content platform. FY21 and FY22 were updated to align with this definition as reported by Skillsoft.</t>
  </si>
  <si>
    <t>Prosus Etail</t>
  </si>
  <si>
    <t>eMAG Group ecommerce GMV</t>
  </si>
  <si>
    <t>eMAG Genius subscribers ('000)</t>
  </si>
  <si>
    <r>
      <rPr>
        <b/>
        <sz val="10"/>
        <color rgb="FF787878"/>
        <rFont val="Verdana"/>
        <family val="2"/>
      </rPr>
      <t>Tazz Order</t>
    </r>
    <r>
      <rPr>
        <sz val="10"/>
        <color rgb="FF787878"/>
        <rFont val="Verdana"/>
        <family val="2"/>
      </rPr>
      <t xml:space="preserve"> % YoY growth, organic</t>
    </r>
  </si>
  <si>
    <r>
      <rPr>
        <b/>
        <sz val="10"/>
        <color rgb="FF787878"/>
        <rFont val="Verdana"/>
        <family val="2"/>
      </rPr>
      <t>Tazz GMV</t>
    </r>
    <r>
      <rPr>
        <sz val="10"/>
        <color rgb="FF787878"/>
        <rFont val="Verdana"/>
        <family val="2"/>
      </rPr>
      <t xml:space="preserve"> % YoY growth LC, ex M&amp;A</t>
    </r>
  </si>
  <si>
    <r>
      <t>Consolidated</t>
    </r>
    <r>
      <rPr>
        <i/>
        <vertAlign val="superscript"/>
        <sz val="10"/>
        <color theme="0"/>
        <rFont val="Verdana"/>
        <family val="2"/>
      </rPr>
      <t>2</t>
    </r>
  </si>
  <si>
    <r>
      <t>Naspers Etail</t>
    </r>
    <r>
      <rPr>
        <b/>
        <vertAlign val="superscript"/>
        <sz val="10"/>
        <color theme="0"/>
        <rFont val="Verdana"/>
        <family val="2"/>
      </rPr>
      <t>3</t>
    </r>
  </si>
  <si>
    <t>Takealot Group GMV</t>
  </si>
  <si>
    <r>
      <t xml:space="preserve">Takealot.com GMV </t>
    </r>
    <r>
      <rPr>
        <sz val="10"/>
        <color rgb="FF787878"/>
        <rFont val="Verdana"/>
        <family val="2"/>
      </rPr>
      <t>% YoY growth LC, ex M&amp;A</t>
    </r>
  </si>
  <si>
    <r>
      <rPr>
        <b/>
        <sz val="10"/>
        <color rgb="FF787878"/>
        <rFont val="Verdana"/>
        <family val="2"/>
      </rPr>
      <t>Superbalist GMV</t>
    </r>
    <r>
      <rPr>
        <sz val="10"/>
        <color rgb="FF787878"/>
        <rFont val="Verdana"/>
        <family val="2"/>
      </rPr>
      <t xml:space="preserve"> % YoY growth LC, ex M&amp;A</t>
    </r>
  </si>
  <si>
    <r>
      <rPr>
        <b/>
        <sz val="10"/>
        <color rgb="FF787878"/>
        <rFont val="Verdana"/>
        <family val="2"/>
      </rPr>
      <t>Mr.D Order</t>
    </r>
    <r>
      <rPr>
        <sz val="10"/>
        <color rgb="FF787878"/>
        <rFont val="Verdana"/>
        <family val="2"/>
      </rPr>
      <t xml:space="preserve"> % YoY growth</t>
    </r>
  </si>
  <si>
    <r>
      <rPr>
        <b/>
        <sz val="10"/>
        <color rgb="FF787878"/>
        <rFont val="Verdana"/>
        <family val="2"/>
      </rPr>
      <t>Mr.D GMV</t>
    </r>
    <r>
      <rPr>
        <sz val="10"/>
        <color rgb="FF787878"/>
        <rFont val="Verdana"/>
        <family val="2"/>
      </rPr>
      <t xml:space="preserve"> % YoY growth LC, ex M&amp;A</t>
    </r>
  </si>
  <si>
    <t>2</t>
  </si>
  <si>
    <t>Naspers Etail includes Prosus Etail and Takealot, although the KPIs under Naspers are only for Takealot.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</si>
</sst>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0;\(#,##0\)"/>
    <numFmt numFmtId="166" formatCode="#,##0;\(#,##0\);&quot;-&quot;"/>
    <numFmt numFmtId="167" formatCode="0%;\(0%\)"/>
    <numFmt numFmtId="168" formatCode="#,##0.0;\(#,##0.0\);&quot;-&quot;"/>
    <numFmt numFmtId="169" formatCode="_-* #.##0.00_-;\-* #.##0.00_-;_-* &quot;-&quot;??_-;_-@_-"/>
    <numFmt numFmtId="170" formatCode="_-* #,##0_-;\-* #,##0_-;_-* &quot;-&quot;??_-;_-@_-"/>
    <numFmt numFmtId="171" formatCode="0.0%;\(0.0%\)"/>
  </numFmts>
  <fonts count="24">
    <font>
      <sz val="11"/>
      <color theme="1"/>
      <name val="Calibri"/>
      <family val="2"/>
      <scheme val="minor"/>
    </font>
    <font>
      <sz val="11"/>
      <color theme="1"/>
      <name val="Calibri"/>
      <family val="2"/>
      <scheme val="minor"/>
    </font>
    <font>
      <sz val="10"/>
      <color theme="1"/>
      <name val="Verdana"/>
      <family val="2"/>
    </font>
    <font>
      <sz val="10"/>
      <color rgb="FF787878"/>
      <name val="Verdana"/>
      <family val="2"/>
    </font>
    <font>
      <sz val="10"/>
      <color rgb="FFFF0000"/>
      <name val="Verdana"/>
      <family val="2"/>
    </font>
    <font>
      <b/>
      <sz val="10"/>
      <color theme="0"/>
      <name val="Verdana"/>
      <family val="2"/>
    </font>
    <font>
      <b/>
      <sz val="10"/>
      <color rgb="FF787878"/>
      <name val="Verdana"/>
      <family val="2"/>
    </font>
    <font>
      <sz val="10"/>
      <color theme="0"/>
      <name val="Verdana"/>
      <family val="2"/>
    </font>
    <font>
      <b/>
      <vertAlign val="superscript"/>
      <sz val="10"/>
      <color theme="0"/>
      <name val="Verdana"/>
      <family val="2"/>
    </font>
    <font>
      <b/>
      <vertAlign val="superscript"/>
      <sz val="10"/>
      <color rgb="FF787878"/>
      <name val="Verdana"/>
      <family val="2"/>
    </font>
    <font>
      <b/>
      <sz val="10"/>
      <color theme="0" tint="-0.499984740745262"/>
      <name val="Verdana"/>
      <family val="2"/>
    </font>
    <font>
      <i/>
      <sz val="10"/>
      <color theme="0"/>
      <name val="Verdana"/>
      <family val="2"/>
    </font>
    <font>
      <sz val="7"/>
      <color rgb="FF787878"/>
      <name val="Verdana"/>
      <family val="2"/>
    </font>
    <font>
      <sz val="7"/>
      <color theme="1"/>
      <name val="Verdana"/>
      <family val="2"/>
    </font>
    <font>
      <i/>
      <vertAlign val="superscript"/>
      <sz val="10"/>
      <color theme="0"/>
      <name val="Verdana"/>
      <family val="2"/>
    </font>
    <font>
      <vertAlign val="superscript"/>
      <sz val="10"/>
      <color rgb="FF787878"/>
      <name val="Verdana"/>
      <family val="2"/>
    </font>
    <font>
      <b/>
      <sz val="10"/>
      <color theme="1" tint="0.34998626667073579"/>
      <name val="Verdana"/>
      <family val="2"/>
    </font>
    <font>
      <sz val="8"/>
      <color rgb="FF787878"/>
      <name val="Verdana"/>
      <family val="2"/>
    </font>
    <font>
      <sz val="7"/>
      <color rgb="FF7F7F7F"/>
      <name val="Verdana"/>
      <family val="2"/>
    </font>
    <font>
      <i/>
      <sz val="10"/>
      <color theme="1"/>
      <name val="Verdana"/>
      <family val="2"/>
    </font>
    <font>
      <sz val="10"/>
      <name val="Verdana"/>
      <family val="2"/>
    </font>
    <font>
      <sz val="10"/>
      <color rgb="FF00B050"/>
      <name val="Verdana"/>
      <family val="2"/>
    </font>
    <font>
      <i/>
      <sz val="10"/>
      <color rgb="FF787878"/>
      <name val="Verdana"/>
      <family val="2"/>
    </font>
    <font>
      <sz val="7"/>
      <color theme="0" tint="-0.499984740745262"/>
      <name val="Verdana"/>
      <family val="2"/>
    </font>
  </fonts>
  <fills count="11">
    <fill>
      <patternFill patternType="none"/>
    </fill>
    <fill>
      <patternFill patternType="gray125"/>
    </fill>
    <fill>
      <patternFill patternType="solid">
        <fgColor rgb="FF1136A8"/>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1D5EDC"/>
        <bgColor indexed="64"/>
      </patternFill>
    </fill>
    <fill>
      <patternFill patternType="solid">
        <fgColor theme="0" tint="-0.14999847407452621"/>
        <bgColor indexed="64"/>
      </patternFill>
    </fill>
    <fill>
      <patternFill patternType="solid">
        <fgColor rgb="FFF37523"/>
        <bgColor indexed="64"/>
      </patternFill>
    </fill>
    <fill>
      <patternFill patternType="solid">
        <fgColor theme="0" tint="-0.249977111117893"/>
        <bgColor indexed="64"/>
      </patternFill>
    </fill>
    <fill>
      <patternFill patternType="solid">
        <fgColor rgb="FF060F76"/>
        <bgColor indexed="64"/>
      </patternFill>
    </fill>
  </fills>
  <borders count="17">
    <border>
      <left/>
      <right/>
      <top/>
      <bottom/>
      <diagonal/>
    </border>
    <border>
      <left/>
      <right/>
      <top style="medium">
        <color theme="0" tint="-0.249977111117893"/>
      </top>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right/>
      <top/>
      <bottom style="thin">
        <color indexed="64"/>
      </bottom>
      <diagonal/>
    </border>
    <border>
      <left style="medium">
        <color theme="0" tint="-0.249977111117893"/>
      </left>
      <right/>
      <top/>
      <bottom style="thin">
        <color indexed="64"/>
      </bottom>
      <diagonal/>
    </border>
    <border>
      <left/>
      <right style="medium">
        <color rgb="FFBFBFBF"/>
      </right>
      <top style="medium">
        <color theme="0" tint="-0.249977111117893"/>
      </top>
      <bottom/>
      <diagonal/>
    </border>
    <border>
      <left style="medium">
        <color rgb="FFBFBFBF"/>
      </left>
      <right style="medium">
        <color rgb="FFBFBFBF"/>
      </right>
      <top style="medium">
        <color theme="0" tint="-0.249977111117893"/>
      </top>
      <bottom/>
      <diagonal/>
    </border>
    <border>
      <left/>
      <right style="medium">
        <color rgb="FFBFBFBF"/>
      </right>
      <top/>
      <bottom/>
      <diagonal/>
    </border>
    <border>
      <left style="medium">
        <color rgb="FFBFBFBF"/>
      </left>
      <right style="medium">
        <color rgb="FFBFBFBF"/>
      </right>
      <top/>
      <bottom/>
      <diagonal/>
    </border>
    <border>
      <left style="medium">
        <color theme="0" tint="-0.249977111117893"/>
      </left>
      <right style="medium">
        <color theme="0" tint="-0.249977111117893"/>
      </right>
      <top/>
      <bottom style="medium">
        <color theme="0" tint="-0.249977111117893"/>
      </bottom>
      <diagonal/>
    </border>
    <border>
      <left style="medium">
        <color theme="0" tint="-0.249977111117893"/>
      </left>
      <right style="medium">
        <color theme="0" tint="-0.249977111117893"/>
      </right>
      <top/>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cellStyleXfs>
  <cellXfs count="213">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0" borderId="0" xfId="0" applyFont="1"/>
    <xf numFmtId="165" fontId="6" fillId="0" borderId="1" xfId="0" applyNumberFormat="1" applyFont="1" applyBorder="1"/>
    <xf numFmtId="0" fontId="5" fillId="2" borderId="2" xfId="0" applyFont="1" applyFill="1" applyBorder="1"/>
    <xf numFmtId="0" fontId="5" fillId="2" borderId="1" xfId="0" applyFont="1" applyFill="1" applyBorder="1"/>
    <xf numFmtId="0" fontId="5" fillId="2" borderId="3" xfId="0" applyFont="1" applyFill="1" applyBorder="1"/>
    <xf numFmtId="0" fontId="6" fillId="0" borderId="0" xfId="0" applyFont="1" applyAlignment="1">
      <alignment horizontal="center"/>
    </xf>
    <xf numFmtId="0" fontId="6" fillId="0" borderId="0" xfId="0" applyFont="1" applyAlignment="1">
      <alignment horizontal="left"/>
    </xf>
    <xf numFmtId="0" fontId="6" fillId="0" borderId="0" xfId="0" applyFont="1" applyAlignment="1">
      <alignment horizontal="right"/>
    </xf>
    <xf numFmtId="165" fontId="6" fillId="0" borderId="0" xfId="0" applyNumberFormat="1" applyFont="1" applyAlignment="1">
      <alignment horizontal="right"/>
    </xf>
    <xf numFmtId="0" fontId="6" fillId="0" borderId="4" xfId="0" applyFont="1" applyBorder="1" applyAlignment="1">
      <alignment horizontal="right"/>
    </xf>
    <xf numFmtId="0" fontId="6" fillId="0" borderId="5" xfId="0" applyFont="1" applyBorder="1" applyAlignment="1">
      <alignment horizontal="right"/>
    </xf>
    <xf numFmtId="0" fontId="5" fillId="2" borderId="0" xfId="0" applyFont="1" applyFill="1"/>
    <xf numFmtId="3" fontId="7" fillId="2" borderId="0" xfId="0" applyNumberFormat="1" applyFont="1" applyFill="1"/>
    <xf numFmtId="3" fontId="7" fillId="0" borderId="0" xfId="0" applyNumberFormat="1" applyFont="1"/>
    <xf numFmtId="3" fontId="7" fillId="2" borderId="4" xfId="0" applyNumberFormat="1" applyFont="1" applyFill="1" applyBorder="1"/>
    <xf numFmtId="3" fontId="7" fillId="2" borderId="5" xfId="0" applyNumberFormat="1" applyFont="1" applyFill="1" applyBorder="1"/>
    <xf numFmtId="165" fontId="6" fillId="0" borderId="0" xfId="0" applyNumberFormat="1" applyFont="1"/>
    <xf numFmtId="0" fontId="3" fillId="0" borderId="0" xfId="0" applyFont="1" applyAlignment="1">
      <alignment horizontal="left" indent="1"/>
    </xf>
    <xf numFmtId="167" fontId="3" fillId="0" borderId="0" xfId="2" applyNumberFormat="1" applyFont="1" applyFill="1" applyBorder="1" applyAlignment="1">
      <alignment horizontal="right"/>
    </xf>
    <xf numFmtId="167" fontId="3" fillId="3" borderId="0" xfId="2" applyNumberFormat="1" applyFont="1" applyFill="1" applyBorder="1" applyAlignment="1">
      <alignment horizontal="right"/>
    </xf>
    <xf numFmtId="167" fontId="3" fillId="0" borderId="4" xfId="2" applyNumberFormat="1" applyFont="1" applyFill="1" applyBorder="1" applyAlignment="1">
      <alignment horizontal="right"/>
    </xf>
    <xf numFmtId="166" fontId="6" fillId="3" borderId="0" xfId="1" applyNumberFormat="1" applyFont="1" applyFill="1" applyBorder="1" applyAlignment="1"/>
    <xf numFmtId="166" fontId="6" fillId="5" borderId="0" xfId="1" applyNumberFormat="1" applyFont="1" applyFill="1" applyBorder="1" applyAlignment="1"/>
    <xf numFmtId="166" fontId="6" fillId="5" borderId="4" xfId="1" applyNumberFormat="1" applyFont="1" applyFill="1" applyBorder="1" applyAlignment="1"/>
    <xf numFmtId="166" fontId="6" fillId="5" borderId="5" xfId="1" applyNumberFormat="1" applyFont="1" applyFill="1" applyBorder="1" applyAlignment="1"/>
    <xf numFmtId="167" fontId="3" fillId="5" borderId="4" xfId="2" applyNumberFormat="1" applyFont="1" applyFill="1" applyBorder="1" applyAlignment="1">
      <alignment horizontal="right"/>
    </xf>
    <xf numFmtId="167" fontId="3" fillId="5" borderId="0" xfId="2" applyNumberFormat="1" applyFont="1" applyFill="1" applyBorder="1" applyAlignment="1">
      <alignment horizontal="right"/>
    </xf>
    <xf numFmtId="167" fontId="3" fillId="5" borderId="5" xfId="2" applyNumberFormat="1" applyFont="1" applyFill="1" applyBorder="1" applyAlignment="1">
      <alignment horizontal="right"/>
    </xf>
    <xf numFmtId="0" fontId="2" fillId="0" borderId="0" xfId="0" quotePrefix="1" applyFont="1"/>
    <xf numFmtId="166" fontId="6" fillId="0" borderId="0" xfId="1" applyNumberFormat="1" applyFont="1" applyFill="1" applyBorder="1" applyAlignment="1">
      <alignment horizontal="right"/>
    </xf>
    <xf numFmtId="166" fontId="6" fillId="0" borderId="0" xfId="1" applyNumberFormat="1" applyFont="1" applyFill="1" applyBorder="1" applyAlignment="1"/>
    <xf numFmtId="166" fontId="6" fillId="0" borderId="4" xfId="1" applyNumberFormat="1" applyFont="1" applyFill="1" applyBorder="1" applyAlignment="1"/>
    <xf numFmtId="166" fontId="6" fillId="0" borderId="5" xfId="1" applyNumberFormat="1" applyFont="1" applyFill="1" applyBorder="1" applyAlignment="1"/>
    <xf numFmtId="9" fontId="3" fillId="0" borderId="0" xfId="2" applyFont="1" applyFill="1" applyBorder="1" applyAlignment="1">
      <alignment horizontal="right"/>
    </xf>
    <xf numFmtId="9" fontId="3" fillId="0" borderId="4" xfId="2" applyFont="1" applyFill="1" applyBorder="1" applyAlignment="1">
      <alignment horizontal="right"/>
    </xf>
    <xf numFmtId="167" fontId="3" fillId="0" borderId="5" xfId="2" applyNumberFormat="1" applyFont="1" applyFill="1" applyBorder="1" applyAlignment="1">
      <alignment horizontal="right"/>
    </xf>
    <xf numFmtId="166" fontId="6" fillId="0" borderId="0" xfId="3" applyNumberFormat="1" applyFont="1" applyFill="1" applyBorder="1" applyAlignment="1">
      <alignment horizontal="right"/>
    </xf>
    <xf numFmtId="166" fontId="6" fillId="0" borderId="5" xfId="3" applyNumberFormat="1" applyFont="1" applyFill="1" applyBorder="1" applyAlignment="1">
      <alignment horizontal="right"/>
    </xf>
    <xf numFmtId="9" fontId="6" fillId="0" borderId="0" xfId="2" applyFont="1" applyFill="1" applyBorder="1" applyAlignment="1">
      <alignment horizontal="right"/>
    </xf>
    <xf numFmtId="9" fontId="6" fillId="0" borderId="4" xfId="2" applyFont="1" applyFill="1" applyBorder="1" applyAlignment="1">
      <alignment horizontal="right"/>
    </xf>
    <xf numFmtId="9" fontId="6" fillId="0" borderId="5" xfId="2" applyFont="1" applyFill="1" applyBorder="1" applyAlignment="1">
      <alignment horizontal="right"/>
    </xf>
    <xf numFmtId="168" fontId="6" fillId="0" borderId="0" xfId="1" applyNumberFormat="1" applyFont="1" applyFill="1" applyBorder="1" applyAlignment="1">
      <alignment horizontal="right"/>
    </xf>
    <xf numFmtId="168" fontId="6" fillId="0" borderId="4" xfId="1" applyNumberFormat="1" applyFont="1" applyFill="1" applyBorder="1" applyAlignment="1">
      <alignment horizontal="right"/>
    </xf>
    <xf numFmtId="168" fontId="6" fillId="0" borderId="0" xfId="3" applyNumberFormat="1" applyFont="1" applyFill="1" applyBorder="1" applyAlignment="1"/>
    <xf numFmtId="166" fontId="6" fillId="0" borderId="4" xfId="1" applyNumberFormat="1" applyFont="1" applyFill="1" applyBorder="1" applyAlignment="1">
      <alignment horizontal="right"/>
    </xf>
    <xf numFmtId="166" fontId="3" fillId="0" borderId="0" xfId="3" applyNumberFormat="1" applyFont="1" applyFill="1" applyBorder="1" applyAlignment="1">
      <alignment horizontal="right"/>
    </xf>
    <xf numFmtId="9" fontId="3" fillId="0" borderId="0" xfId="2" applyFont="1" applyFill="1" applyBorder="1"/>
    <xf numFmtId="9" fontId="3" fillId="0" borderId="5" xfId="2" applyFont="1" applyFill="1" applyBorder="1" applyAlignment="1">
      <alignment horizontal="right"/>
    </xf>
    <xf numFmtId="166" fontId="6" fillId="0" borderId="5" xfId="1" applyNumberFormat="1" applyFont="1" applyFill="1" applyBorder="1" applyAlignment="1">
      <alignment horizontal="right"/>
    </xf>
    <xf numFmtId="3" fontId="11" fillId="6" borderId="0" xfId="0" applyNumberFormat="1" applyFont="1" applyFill="1" applyAlignment="1">
      <alignment horizontal="center"/>
    </xf>
    <xf numFmtId="9" fontId="3" fillId="0" borderId="4" xfId="2" applyFont="1" applyFill="1" applyBorder="1"/>
    <xf numFmtId="167" fontId="3" fillId="0" borderId="5" xfId="2" applyNumberFormat="1" applyFont="1" applyFill="1" applyBorder="1" applyAlignment="1"/>
    <xf numFmtId="167" fontId="3" fillId="0" borderId="6" xfId="2" applyNumberFormat="1" applyFont="1" applyFill="1" applyBorder="1" applyAlignment="1">
      <alignment horizontal="right"/>
    </xf>
    <xf numFmtId="167" fontId="3" fillId="0" borderId="7" xfId="2" applyNumberFormat="1" applyFont="1" applyFill="1" applyBorder="1" applyAlignment="1">
      <alignment horizontal="right"/>
    </xf>
    <xf numFmtId="167" fontId="3" fillId="0" borderId="8" xfId="2" applyNumberFormat="1" applyFont="1" applyFill="1" applyBorder="1" applyAlignment="1">
      <alignment horizontal="right"/>
    </xf>
    <xf numFmtId="0" fontId="2" fillId="0" borderId="4" xfId="0" applyFont="1" applyBorder="1"/>
    <xf numFmtId="0" fontId="3" fillId="0" borderId="0" xfId="0" applyFont="1" applyAlignment="1">
      <alignment horizontal="center"/>
    </xf>
    <xf numFmtId="0" fontId="3" fillId="0" borderId="5" xfId="0" applyFont="1" applyBorder="1"/>
    <xf numFmtId="0" fontId="12" fillId="0" borderId="0" xfId="0" applyFont="1"/>
    <xf numFmtId="0" fontId="12" fillId="0" borderId="0" xfId="0" quotePrefix="1" applyFont="1" applyAlignment="1">
      <alignment horizontal="right"/>
    </xf>
    <xf numFmtId="0" fontId="12" fillId="0" borderId="0" xfId="0" applyFont="1" applyAlignment="1">
      <alignment horizontal="left"/>
    </xf>
    <xf numFmtId="0" fontId="12" fillId="0" borderId="5" xfId="0" applyFont="1" applyBorder="1" applyAlignment="1">
      <alignment horizontal="left" indent="1"/>
    </xf>
    <xf numFmtId="0" fontId="2" fillId="0" borderId="5" xfId="0" applyFont="1" applyBorder="1"/>
    <xf numFmtId="0" fontId="13" fillId="0" borderId="0" xfId="0" applyFont="1"/>
    <xf numFmtId="0" fontId="5" fillId="2" borderId="1" xfId="0" applyFont="1" applyFill="1" applyBorder="1" applyAlignment="1">
      <alignment horizontal="center"/>
    </xf>
    <xf numFmtId="0" fontId="3" fillId="0" borderId="0" xfId="0" applyFont="1" applyAlignment="1">
      <alignment horizontal="left"/>
    </xf>
    <xf numFmtId="0" fontId="2" fillId="0" borderId="6" xfId="0" applyFont="1" applyBorder="1"/>
    <xf numFmtId="0" fontId="2" fillId="0" borderId="7" xfId="0" applyFont="1" applyBorder="1"/>
    <xf numFmtId="0" fontId="12" fillId="0" borderId="7" xfId="0" quotePrefix="1" applyFont="1" applyBorder="1" applyAlignment="1">
      <alignment horizontal="right"/>
    </xf>
    <xf numFmtId="0" fontId="2" fillId="0" borderId="8" xfId="0" applyFont="1" applyBorder="1"/>
    <xf numFmtId="10" fontId="2" fillId="0" borderId="0" xfId="0" applyNumberFormat="1" applyFont="1"/>
    <xf numFmtId="9" fontId="2" fillId="0" borderId="0" xfId="0" applyNumberFormat="1" applyFont="1"/>
    <xf numFmtId="0" fontId="5" fillId="0" borderId="1" xfId="0" applyFont="1" applyBorder="1"/>
    <xf numFmtId="3" fontId="7" fillId="0" borderId="0" xfId="0" applyNumberFormat="1" applyFont="1" applyAlignment="1">
      <alignment horizontal="center"/>
    </xf>
    <xf numFmtId="10" fontId="2" fillId="0" borderId="0" xfId="2" applyNumberFormat="1" applyFont="1"/>
    <xf numFmtId="0" fontId="2" fillId="0" borderId="4" xfId="0" applyFont="1" applyBorder="1" applyAlignment="1">
      <alignment horizontal="left" indent="1"/>
    </xf>
    <xf numFmtId="0" fontId="2" fillId="0" borderId="0" xfId="0" applyFont="1" applyAlignment="1">
      <alignment horizontal="left" indent="1"/>
    </xf>
    <xf numFmtId="168" fontId="6" fillId="0" borderId="5" xfId="1" applyNumberFormat="1" applyFont="1" applyFill="1" applyBorder="1" applyAlignment="1">
      <alignment horizontal="right"/>
    </xf>
    <xf numFmtId="167" fontId="6" fillId="0" borderId="0" xfId="2" applyNumberFormat="1" applyFont="1" applyFill="1" applyBorder="1" applyAlignment="1">
      <alignment horizontal="right"/>
    </xf>
    <xf numFmtId="167" fontId="6" fillId="0" borderId="4" xfId="2" applyNumberFormat="1" applyFont="1" applyFill="1" applyBorder="1" applyAlignment="1">
      <alignment horizontal="right"/>
    </xf>
    <xf numFmtId="171" fontId="6" fillId="0" borderId="5" xfId="2" applyNumberFormat="1" applyFont="1" applyFill="1" applyBorder="1" applyAlignment="1">
      <alignment horizontal="right"/>
    </xf>
    <xf numFmtId="3" fontId="2" fillId="0" borderId="0" xfId="0" applyNumberFormat="1" applyFont="1"/>
    <xf numFmtId="3" fontId="2" fillId="0" borderId="5" xfId="0" applyNumberFormat="1" applyFont="1" applyBorder="1"/>
    <xf numFmtId="0" fontId="6" fillId="0" borderId="5" xfId="0" applyFont="1" applyBorder="1" applyAlignment="1">
      <alignment horizontal="center"/>
    </xf>
    <xf numFmtId="0" fontId="6" fillId="0" borderId="4" xfId="0" applyFont="1" applyBorder="1" applyAlignment="1">
      <alignment horizontal="center"/>
    </xf>
    <xf numFmtId="167" fontId="3" fillId="0" borderId="5" xfId="4" applyNumberFormat="1" applyFont="1" applyFill="1" applyBorder="1" applyAlignment="1">
      <alignment horizontal="right"/>
    </xf>
    <xf numFmtId="167" fontId="3" fillId="0" borderId="0" xfId="4" applyNumberFormat="1" applyFont="1" applyFill="1" applyBorder="1" applyAlignment="1">
      <alignment horizontal="right"/>
    </xf>
    <xf numFmtId="0" fontId="2" fillId="0" borderId="4" xfId="5" applyFont="1" applyBorder="1"/>
    <xf numFmtId="3" fontId="7" fillId="2" borderId="5" xfId="5" applyNumberFormat="1" applyFont="1" applyFill="1" applyBorder="1"/>
    <xf numFmtId="3" fontId="7" fillId="2" borderId="4" xfId="5" applyNumberFormat="1" applyFont="1" applyFill="1" applyBorder="1"/>
    <xf numFmtId="0" fontId="3" fillId="0" borderId="0" xfId="5" applyFont="1"/>
    <xf numFmtId="0" fontId="2" fillId="0" borderId="0" xfId="5" applyFont="1"/>
    <xf numFmtId="0" fontId="4" fillId="0" borderId="0" xfId="5" applyFont="1"/>
    <xf numFmtId="166" fontId="6" fillId="0" borderId="0" xfId="3" applyNumberFormat="1" applyFont="1" applyFill="1" applyBorder="1" applyAlignment="1">
      <alignment horizontal="right" vertical="center"/>
    </xf>
    <xf numFmtId="167" fontId="6" fillId="0" borderId="0" xfId="4" applyNumberFormat="1" applyFont="1" applyFill="1" applyBorder="1" applyAlignment="1">
      <alignment horizontal="right" vertical="center"/>
    </xf>
    <xf numFmtId="167" fontId="6" fillId="0" borderId="5" xfId="4" applyNumberFormat="1" applyFont="1" applyFill="1" applyBorder="1" applyAlignment="1">
      <alignment horizontal="right"/>
    </xf>
    <xf numFmtId="167" fontId="3" fillId="0" borderId="0" xfId="4" applyNumberFormat="1" applyFont="1" applyFill="1" applyBorder="1" applyAlignment="1">
      <alignment horizontal="right" vertical="center"/>
    </xf>
    <xf numFmtId="167" fontId="17" fillId="0" borderId="9" xfId="4" applyNumberFormat="1" applyFont="1" applyFill="1" applyBorder="1" applyAlignment="1">
      <alignment horizontal="right"/>
    </xf>
    <xf numFmtId="166" fontId="6" fillId="0" borderId="4" xfId="3" applyNumberFormat="1" applyFont="1" applyFill="1" applyBorder="1" applyAlignment="1">
      <alignment horizontal="right"/>
    </xf>
    <xf numFmtId="166" fontId="3" fillId="0" borderId="4" xfId="3" applyNumberFormat="1" applyFont="1" applyFill="1" applyBorder="1" applyAlignment="1">
      <alignment horizontal="right"/>
    </xf>
    <xf numFmtId="167" fontId="3" fillId="0" borderId="4" xfId="4" applyNumberFormat="1" applyFont="1" applyFill="1" applyBorder="1" applyAlignment="1">
      <alignment horizontal="right"/>
    </xf>
    <xf numFmtId="9" fontId="6" fillId="0" borderId="0" xfId="3" applyNumberFormat="1" applyFont="1" applyFill="1" applyBorder="1" applyAlignment="1">
      <alignment horizontal="right"/>
    </xf>
    <xf numFmtId="9" fontId="6" fillId="0" borderId="5" xfId="3" applyNumberFormat="1" applyFont="1" applyFill="1" applyBorder="1" applyAlignment="1">
      <alignment horizontal="right"/>
    </xf>
    <xf numFmtId="9" fontId="6" fillId="0" borderId="4" xfId="3" applyNumberFormat="1" applyFont="1" applyFill="1" applyBorder="1" applyAlignment="1">
      <alignment horizontal="right"/>
    </xf>
    <xf numFmtId="9" fontId="19" fillId="0" borderId="0" xfId="2" applyFont="1" applyFill="1" applyBorder="1" applyAlignment="1">
      <alignment horizontal="center"/>
    </xf>
    <xf numFmtId="9" fontId="2" fillId="0" borderId="0" xfId="2" applyFont="1" applyFill="1" applyBorder="1"/>
    <xf numFmtId="9" fontId="2" fillId="0" borderId="5" xfId="2" applyFont="1" applyFill="1" applyBorder="1"/>
    <xf numFmtId="9" fontId="2" fillId="0" borderId="4" xfId="2" applyFont="1" applyFill="1" applyBorder="1"/>
    <xf numFmtId="3" fontId="11" fillId="7" borderId="0" xfId="0" applyNumberFormat="1" applyFont="1" applyFill="1" applyAlignment="1">
      <alignment horizontal="center"/>
    </xf>
    <xf numFmtId="0" fontId="5" fillId="8" borderId="0" xfId="0" applyFont="1" applyFill="1"/>
    <xf numFmtId="9" fontId="7" fillId="8" borderId="0" xfId="2" applyFont="1" applyFill="1" applyBorder="1"/>
    <xf numFmtId="9" fontId="7" fillId="8" borderId="5" xfId="2" applyFont="1" applyFill="1" applyBorder="1"/>
    <xf numFmtId="9" fontId="7" fillId="0" borderId="0" xfId="2" applyFont="1" applyFill="1" applyBorder="1"/>
    <xf numFmtId="9" fontId="7" fillId="8" borderId="4" xfId="2" applyFont="1" applyFill="1" applyBorder="1"/>
    <xf numFmtId="0" fontId="12" fillId="0" borderId="7" xfId="0" applyFont="1" applyBorder="1" applyAlignment="1">
      <alignment horizontal="left"/>
    </xf>
    <xf numFmtId="0" fontId="20" fillId="0" borderId="0" xfId="0" applyFont="1"/>
    <xf numFmtId="167" fontId="3" fillId="0" borderId="4" xfId="2" applyNumberFormat="1" applyFont="1" applyFill="1" applyBorder="1"/>
    <xf numFmtId="167" fontId="3" fillId="0" borderId="0" xfId="2" applyNumberFormat="1" applyFont="1" applyFill="1" applyBorder="1"/>
    <xf numFmtId="166" fontId="6" fillId="4" borderId="5" xfId="1" applyNumberFormat="1" applyFont="1" applyFill="1" applyBorder="1" applyAlignment="1"/>
    <xf numFmtId="167" fontId="3" fillId="4" borderId="5" xfId="2" applyNumberFormat="1" applyFont="1" applyFill="1" applyBorder="1" applyAlignment="1">
      <alignment horizontal="right"/>
    </xf>
    <xf numFmtId="0" fontId="6" fillId="4" borderId="0" xfId="0" applyFont="1" applyFill="1" applyAlignment="1">
      <alignment horizontal="left"/>
    </xf>
    <xf numFmtId="167" fontId="3" fillId="0" borderId="5" xfId="2" applyNumberFormat="1" applyFont="1" applyFill="1" applyBorder="1"/>
    <xf numFmtId="166" fontId="10" fillId="0" borderId="5" xfId="1" applyNumberFormat="1" applyFont="1" applyFill="1" applyBorder="1" applyAlignment="1">
      <alignment horizontal="right"/>
    </xf>
    <xf numFmtId="9" fontId="6" fillId="0" borderId="0" xfId="2" applyFont="1" applyFill="1" applyBorder="1"/>
    <xf numFmtId="0" fontId="12" fillId="0" borderId="0" xfId="0" applyFont="1" applyAlignment="1">
      <alignment horizontal="left" indent="1"/>
    </xf>
    <xf numFmtId="9" fontId="10" fillId="0" borderId="0" xfId="2" applyFont="1" applyFill="1" applyBorder="1" applyAlignment="1">
      <alignment horizontal="right"/>
    </xf>
    <xf numFmtId="9" fontId="10" fillId="0" borderId="5" xfId="2" applyFont="1" applyFill="1" applyBorder="1" applyAlignment="1">
      <alignment horizontal="right"/>
    </xf>
    <xf numFmtId="9" fontId="3" fillId="0" borderId="5" xfId="2" applyFont="1" applyFill="1" applyBorder="1"/>
    <xf numFmtId="0" fontId="20" fillId="0" borderId="0" xfId="0" applyFont="1" applyAlignment="1">
      <alignment vertical="center" wrapText="1"/>
    </xf>
    <xf numFmtId="170" fontId="6" fillId="0" borderId="5" xfId="1" applyNumberFormat="1" applyFont="1" applyFill="1" applyBorder="1" applyAlignment="1">
      <alignment horizontal="right"/>
    </xf>
    <xf numFmtId="3" fontId="7" fillId="2" borderId="0" xfId="5" applyNumberFormat="1" applyFont="1" applyFill="1"/>
    <xf numFmtId="167" fontId="6" fillId="0" borderId="0" xfId="4" applyNumberFormat="1" applyFont="1" applyFill="1" applyBorder="1" applyAlignment="1">
      <alignment horizontal="right"/>
    </xf>
    <xf numFmtId="166" fontId="6" fillId="0" borderId="4" xfId="3" applyNumberFormat="1" applyFont="1" applyFill="1" applyBorder="1" applyAlignment="1">
      <alignment horizontal="right" vertical="center"/>
    </xf>
    <xf numFmtId="167" fontId="6" fillId="0" borderId="4" xfId="4" applyNumberFormat="1" applyFont="1" applyFill="1" applyBorder="1" applyAlignment="1">
      <alignment horizontal="right" vertical="center"/>
    </xf>
    <xf numFmtId="167" fontId="17" fillId="0" borderId="10" xfId="4" applyNumberFormat="1" applyFont="1" applyFill="1" applyBorder="1" applyAlignment="1">
      <alignment horizontal="right"/>
    </xf>
    <xf numFmtId="0" fontId="5" fillId="2" borderId="0" xfId="5" applyFont="1" applyFill="1"/>
    <xf numFmtId="0" fontId="6" fillId="0" borderId="0" xfId="5" applyFont="1" applyAlignment="1">
      <alignment horizontal="left"/>
    </xf>
    <xf numFmtId="0" fontId="6" fillId="0" borderId="0" xfId="5" applyFont="1" applyAlignment="1">
      <alignment horizontal="left" vertical="center"/>
    </xf>
    <xf numFmtId="3" fontId="11" fillId="6" borderId="0" xfId="5" applyNumberFormat="1" applyFont="1" applyFill="1" applyAlignment="1">
      <alignment horizontal="center"/>
    </xf>
    <xf numFmtId="3" fontId="7" fillId="0" borderId="0" xfId="5" applyNumberFormat="1" applyFont="1"/>
    <xf numFmtId="165" fontId="6" fillId="0" borderId="0" xfId="5" applyNumberFormat="1" applyFont="1" applyAlignment="1">
      <alignment vertical="center"/>
    </xf>
    <xf numFmtId="165" fontId="16" fillId="0" borderId="0" xfId="5" applyNumberFormat="1" applyFont="1" applyAlignment="1">
      <alignment vertical="center"/>
    </xf>
    <xf numFmtId="165" fontId="6" fillId="0" borderId="0" xfId="5" applyNumberFormat="1" applyFont="1"/>
    <xf numFmtId="0" fontId="18" fillId="0" borderId="0" xfId="0" applyFont="1"/>
    <xf numFmtId="167" fontId="3" fillId="0" borderId="4" xfId="4" applyNumberFormat="1" applyFont="1" applyFill="1" applyBorder="1" applyAlignment="1">
      <alignment horizontal="right" vertical="center"/>
    </xf>
    <xf numFmtId="0" fontId="21" fillId="0" borderId="0" xfId="0" applyFont="1"/>
    <xf numFmtId="168" fontId="6" fillId="0" borderId="0" xfId="1" applyNumberFormat="1" applyFont="1" applyFill="1" applyBorder="1" applyAlignment="1"/>
    <xf numFmtId="168" fontId="6" fillId="0" borderId="5" xfId="1" applyNumberFormat="1" applyFont="1" applyFill="1" applyBorder="1" applyAlignment="1"/>
    <xf numFmtId="168" fontId="6" fillId="0" borderId="0" xfId="0" applyNumberFormat="1" applyFont="1"/>
    <xf numFmtId="168" fontId="6" fillId="0" borderId="4" xfId="1" applyNumberFormat="1" applyFont="1" applyFill="1" applyBorder="1" applyAlignment="1"/>
    <xf numFmtId="168" fontId="6" fillId="0" borderId="5" xfId="3" applyNumberFormat="1" applyFont="1" applyFill="1" applyBorder="1" applyAlignment="1"/>
    <xf numFmtId="166" fontId="10" fillId="0" borderId="0" xfId="1" applyNumberFormat="1" applyFont="1" applyFill="1" applyBorder="1" applyAlignment="1">
      <alignment horizontal="right"/>
    </xf>
    <xf numFmtId="166" fontId="2" fillId="0" borderId="0" xfId="0" applyNumberFormat="1" applyFont="1"/>
    <xf numFmtId="9" fontId="2" fillId="0" borderId="0" xfId="2" applyFont="1"/>
    <xf numFmtId="0" fontId="5" fillId="2" borderId="11" xfId="0" applyFont="1" applyFill="1" applyBorder="1"/>
    <xf numFmtId="0" fontId="6" fillId="0" borderId="12" xfId="0" applyFont="1" applyBorder="1" applyAlignment="1">
      <alignment horizontal="center"/>
    </xf>
    <xf numFmtId="0" fontId="3" fillId="0" borderId="13" xfId="0" applyFont="1" applyBorder="1"/>
    <xf numFmtId="0" fontId="6" fillId="0" borderId="14" xfId="0" applyFont="1" applyBorder="1" applyAlignment="1">
      <alignment horizontal="right"/>
    </xf>
    <xf numFmtId="0" fontId="5" fillId="2" borderId="13" xfId="0" applyFont="1" applyFill="1" applyBorder="1"/>
    <xf numFmtId="0" fontId="6" fillId="0" borderId="14" xfId="0" applyFont="1" applyBorder="1" applyAlignment="1">
      <alignment horizontal="center"/>
    </xf>
    <xf numFmtId="0" fontId="6" fillId="0" borderId="13" xfId="0" applyFont="1" applyBorder="1" applyAlignment="1">
      <alignment horizontal="left"/>
    </xf>
    <xf numFmtId="166" fontId="6" fillId="0" borderId="13" xfId="1" applyNumberFormat="1" applyFont="1" applyFill="1" applyBorder="1" applyAlignment="1"/>
    <xf numFmtId="165" fontId="6" fillId="0" borderId="14" xfId="0" applyNumberFormat="1" applyFont="1" applyBorder="1"/>
    <xf numFmtId="0" fontId="22" fillId="0" borderId="13" xfId="0" applyFont="1" applyBorder="1" applyAlignment="1">
      <alignment horizontal="left" indent="1"/>
    </xf>
    <xf numFmtId="167" fontId="3" fillId="0" borderId="13" xfId="2" applyNumberFormat="1" applyFont="1" applyFill="1" applyBorder="1"/>
    <xf numFmtId="167" fontId="3" fillId="0" borderId="14" xfId="2" applyNumberFormat="1" applyFont="1" applyFill="1" applyBorder="1"/>
    <xf numFmtId="165" fontId="6" fillId="0" borderId="13" xfId="0" applyNumberFormat="1" applyFont="1" applyBorder="1"/>
    <xf numFmtId="166" fontId="6" fillId="0" borderId="13" xfId="1" applyNumberFormat="1" applyFont="1" applyFill="1" applyBorder="1" applyAlignment="1">
      <alignment horizontal="right"/>
    </xf>
    <xf numFmtId="167" fontId="3" fillId="0" borderId="13" xfId="2" applyNumberFormat="1" applyFont="1" applyFill="1" applyBorder="1" applyAlignment="1">
      <alignment horizontal="right"/>
    </xf>
    <xf numFmtId="165" fontId="6" fillId="0" borderId="5" xfId="0" applyNumberFormat="1" applyFont="1" applyBorder="1"/>
    <xf numFmtId="0" fontId="5" fillId="9" borderId="0" xfId="0" applyFont="1" applyFill="1"/>
    <xf numFmtId="0" fontId="5" fillId="9" borderId="5" xfId="0" applyFont="1" applyFill="1" applyBorder="1"/>
    <xf numFmtId="3" fontId="7" fillId="9" borderId="0" xfId="0" applyNumberFormat="1" applyFont="1" applyFill="1"/>
    <xf numFmtId="3" fontId="7" fillId="9" borderId="5" xfId="0" applyNumberFormat="1" applyFont="1" applyFill="1" applyBorder="1"/>
    <xf numFmtId="0" fontId="6" fillId="0" borderId="5" xfId="0" applyFont="1" applyBorder="1" applyAlignment="1">
      <alignment horizontal="left"/>
    </xf>
    <xf numFmtId="0" fontId="22" fillId="0" borderId="5" xfId="0" applyFont="1" applyBorder="1" applyAlignment="1">
      <alignment horizontal="left" indent="1"/>
    </xf>
    <xf numFmtId="166" fontId="6" fillId="0" borderId="6" xfId="1" applyNumberFormat="1" applyFont="1" applyFill="1" applyBorder="1" applyAlignment="1">
      <alignment horizontal="right"/>
    </xf>
    <xf numFmtId="166" fontId="6" fillId="0" borderId="7" xfId="1" applyNumberFormat="1" applyFont="1" applyFill="1" applyBorder="1" applyAlignment="1">
      <alignment horizontal="right"/>
    </xf>
    <xf numFmtId="166" fontId="6" fillId="0" borderId="8" xfId="1" applyNumberFormat="1" applyFont="1" applyFill="1" applyBorder="1" applyAlignment="1">
      <alignment horizontal="right"/>
    </xf>
    <xf numFmtId="165" fontId="6" fillId="0" borderId="16" xfId="0" applyNumberFormat="1" applyFont="1" applyBorder="1"/>
    <xf numFmtId="165" fontId="6" fillId="0" borderId="15" xfId="0" applyNumberFormat="1" applyFont="1" applyBorder="1"/>
    <xf numFmtId="3" fontId="7" fillId="9" borderId="4" xfId="0" applyNumberFormat="1" applyFont="1" applyFill="1" applyBorder="1"/>
    <xf numFmtId="166" fontId="20" fillId="0" borderId="0" xfId="0" applyNumberFormat="1" applyFont="1"/>
    <xf numFmtId="168" fontId="20" fillId="0" borderId="0" xfId="0" applyNumberFormat="1" applyFont="1"/>
    <xf numFmtId="9" fontId="20" fillId="0" borderId="0" xfId="2" applyFont="1"/>
    <xf numFmtId="0" fontId="23" fillId="0" borderId="0" xfId="0" quotePrefix="1" applyFont="1" applyAlignment="1">
      <alignment horizontal="right"/>
    </xf>
    <xf numFmtId="0" fontId="23" fillId="0" borderId="7" xfId="0" quotePrefix="1" applyFont="1" applyBorder="1" applyAlignment="1">
      <alignment horizontal="right"/>
    </xf>
    <xf numFmtId="0" fontId="5" fillId="2" borderId="0" xfId="0" applyFont="1" applyFill="1" applyAlignment="1">
      <alignment horizontal="left" indent="2"/>
    </xf>
    <xf numFmtId="0" fontId="6" fillId="0" borderId="0" xfId="0" applyFont="1" applyAlignment="1">
      <alignment horizontal="left" indent="2"/>
    </xf>
    <xf numFmtId="0" fontId="3" fillId="0" borderId="0" xfId="0" applyFont="1" applyAlignment="1">
      <alignment horizontal="left" indent="3"/>
    </xf>
    <xf numFmtId="0" fontId="5" fillId="10" borderId="0" xfId="0" applyFont="1" applyFill="1"/>
    <xf numFmtId="0" fontId="5" fillId="10" borderId="13" xfId="0" applyFont="1" applyFill="1" applyBorder="1"/>
    <xf numFmtId="3" fontId="7" fillId="10" borderId="0" xfId="0" applyNumberFormat="1" applyFont="1" applyFill="1"/>
    <xf numFmtId="3" fontId="7" fillId="10" borderId="5" xfId="0" applyNumberFormat="1" applyFont="1" applyFill="1" applyBorder="1"/>
    <xf numFmtId="0" fontId="3" fillId="0" borderId="0" xfId="0" applyFont="1" applyAlignment="1">
      <alignment horizontal="left" indent="2"/>
    </xf>
    <xf numFmtId="0" fontId="22" fillId="0" borderId="0" xfId="0" applyFont="1" applyAlignment="1">
      <alignment horizontal="left" indent="1"/>
    </xf>
    <xf numFmtId="3" fontId="7" fillId="10" borderId="4" xfId="0" applyNumberFormat="1" applyFont="1" applyFill="1" applyBorder="1"/>
    <xf numFmtId="0" fontId="6" fillId="4" borderId="0" xfId="0" applyFont="1" applyFill="1" applyAlignment="1">
      <alignment horizontal="left" indent="2"/>
    </xf>
    <xf numFmtId="0" fontId="3" fillId="4" borderId="0" xfId="0" applyFont="1" applyFill="1" applyAlignment="1">
      <alignment horizontal="left" indent="3"/>
    </xf>
    <xf numFmtId="0" fontId="5" fillId="2" borderId="0" xfId="5" applyFont="1" applyFill="1" applyAlignment="1">
      <alignment horizontal="left" indent="2"/>
    </xf>
    <xf numFmtId="0" fontId="6" fillId="0" borderId="0" xfId="5" applyFont="1" applyAlignment="1">
      <alignment horizontal="left" indent="2"/>
    </xf>
    <xf numFmtId="0" fontId="3" fillId="0" borderId="0" xfId="5" applyFont="1" applyAlignment="1">
      <alignment horizontal="left" indent="3"/>
    </xf>
    <xf numFmtId="3" fontId="7" fillId="0" borderId="5" xfId="0" applyNumberFormat="1" applyFont="1" applyBorder="1"/>
    <xf numFmtId="166" fontId="6" fillId="3" borderId="4" xfId="1" applyNumberFormat="1" applyFont="1" applyFill="1" applyBorder="1" applyAlignment="1"/>
    <xf numFmtId="167" fontId="3" fillId="3" borderId="4" xfId="2" applyNumberFormat="1" applyFont="1" applyFill="1" applyBorder="1" applyAlignment="1">
      <alignment horizontal="right"/>
    </xf>
    <xf numFmtId="0" fontId="6" fillId="0" borderId="11" xfId="0" applyFont="1" applyBorder="1" applyAlignment="1">
      <alignment horizontal="center"/>
    </xf>
    <xf numFmtId="0" fontId="6" fillId="0" borderId="13" xfId="0" applyFont="1" applyBorder="1" applyAlignment="1">
      <alignment horizontal="right"/>
    </xf>
    <xf numFmtId="0" fontId="6" fillId="0" borderId="13" xfId="0" applyFont="1" applyBorder="1" applyAlignment="1">
      <alignment horizontal="center"/>
    </xf>
    <xf numFmtId="165" fontId="6" fillId="0" borderId="8" xfId="0" applyNumberFormat="1" applyFont="1" applyBorder="1"/>
  </cellXfs>
  <cellStyles count="7">
    <cellStyle name="Comma" xfId="1" builtinId="3"/>
    <cellStyle name="Comma 2" xfId="6" xr:uid="{1202CA13-7A68-44D7-A59D-779DF15EF6E3}"/>
    <cellStyle name="Comma 2 2" xfId="3" xr:uid="{999E01BF-8819-435B-9CE1-7735859C157F}"/>
    <cellStyle name="Normal" xfId="0" builtinId="0"/>
    <cellStyle name="Normal 2" xfId="5" xr:uid="{0AF6245A-5737-429A-986C-20BBFC92B013}"/>
    <cellStyle name="Percent" xfId="2" builtinId="5"/>
    <cellStyle name="Percent 2" xfId="4" xr:uid="{2DC3F8D3-E08D-4EFA-A18D-13F2A518F153}"/>
  </cellStyles>
  <dxfs count="0"/>
  <tableStyles count="0" defaultTableStyle="TableStyleMedium2" defaultPivotStyle="PivotStyleLight16"/>
  <colors>
    <mruColors>
      <color rgb="FF00FF00"/>
      <color rgb="FF060F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g"/><Relationship Id="rId1" Type="http://schemas.openxmlformats.org/officeDocument/2006/relationships/image" Target="../media/image4.png"/><Relationship Id="rId5" Type="http://schemas.openxmlformats.org/officeDocument/2006/relationships/image" Target="../media/image8.sv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png"/></Relationships>
</file>

<file path=xl/drawings/_rels/drawing7.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editAs="oneCell">
    <xdr:from>
      <xdr:col>2</xdr:col>
      <xdr:colOff>692150</xdr:colOff>
      <xdr:row>5</xdr:row>
      <xdr:rowOff>34925</xdr:rowOff>
    </xdr:from>
    <xdr:to>
      <xdr:col>2</xdr:col>
      <xdr:colOff>1669353</xdr:colOff>
      <xdr:row>11</xdr:row>
      <xdr:rowOff>73025</xdr:rowOff>
    </xdr:to>
    <xdr:pic>
      <xdr:nvPicPr>
        <xdr:cNvPr id="2" name="Picture 1">
          <a:extLst>
            <a:ext uri="{FF2B5EF4-FFF2-40B4-BE49-F238E27FC236}">
              <a16:creationId xmlns:a16="http://schemas.microsoft.com/office/drawing/2014/main" id="{8395651D-7DE2-4816-A87F-F88DCE54B7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7125" y="625475"/>
          <a:ext cx="974028" cy="1009650"/>
        </a:xfrm>
        <a:prstGeom prst="rect">
          <a:avLst/>
        </a:prstGeom>
      </xdr:spPr>
    </xdr:pic>
    <xdr:clientData/>
  </xdr:twoCellAnchor>
  <xdr:twoCellAnchor editAs="oneCell">
    <xdr:from>
      <xdr:col>2</xdr:col>
      <xdr:colOff>466725</xdr:colOff>
      <xdr:row>78</xdr:row>
      <xdr:rowOff>149225</xdr:rowOff>
    </xdr:from>
    <xdr:to>
      <xdr:col>2</xdr:col>
      <xdr:colOff>1764365</xdr:colOff>
      <xdr:row>79</xdr:row>
      <xdr:rowOff>158750</xdr:rowOff>
    </xdr:to>
    <xdr:pic>
      <xdr:nvPicPr>
        <xdr:cNvPr id="3" name="Picture 2">
          <a:extLst>
            <a:ext uri="{FF2B5EF4-FFF2-40B4-BE49-F238E27FC236}">
              <a16:creationId xmlns:a16="http://schemas.microsoft.com/office/drawing/2014/main" id="{5C4191EF-7DFB-4A34-B423-E7895EB325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1700" y="12703175"/>
          <a:ext cx="1300815" cy="168275"/>
        </a:xfrm>
        <a:prstGeom prst="rect">
          <a:avLst/>
        </a:prstGeom>
      </xdr:spPr>
    </xdr:pic>
    <xdr:clientData/>
  </xdr:twoCellAnchor>
  <xdr:twoCellAnchor editAs="oneCell">
    <xdr:from>
      <xdr:col>2</xdr:col>
      <xdr:colOff>825500</xdr:colOff>
      <xdr:row>86</xdr:row>
      <xdr:rowOff>146050</xdr:rowOff>
    </xdr:from>
    <xdr:to>
      <xdr:col>2</xdr:col>
      <xdr:colOff>1406525</xdr:colOff>
      <xdr:row>90</xdr:row>
      <xdr:rowOff>73941</xdr:rowOff>
    </xdr:to>
    <xdr:pic>
      <xdr:nvPicPr>
        <xdr:cNvPr id="4" name="Picture 3">
          <a:extLst>
            <a:ext uri="{FF2B5EF4-FFF2-40B4-BE49-F238E27FC236}">
              <a16:creationId xmlns:a16="http://schemas.microsoft.com/office/drawing/2014/main" id="{38F66E34-8240-44E8-A0C6-7B7FCB29CECF}"/>
            </a:ext>
          </a:extLst>
        </xdr:cNvPr>
        <xdr:cNvPicPr>
          <a:picLocks noChangeAspect="1"/>
        </xdr:cNvPicPr>
      </xdr:nvPicPr>
      <xdr:blipFill>
        <a:blip xmlns:r="http://schemas.openxmlformats.org/officeDocument/2006/relationships" r:embed="rId3"/>
        <a:stretch>
          <a:fillRect/>
        </a:stretch>
      </xdr:blipFill>
      <xdr:spPr>
        <a:xfrm>
          <a:off x="1260475" y="14023975"/>
          <a:ext cx="577850" cy="5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692150</xdr:colOff>
      <xdr:row>5</xdr:row>
      <xdr:rowOff>34925</xdr:rowOff>
    </xdr:from>
    <xdr:to>
      <xdr:col>2</xdr:col>
      <xdr:colOff>1669353</xdr:colOff>
      <xdr:row>10</xdr:row>
      <xdr:rowOff>92075</xdr:rowOff>
    </xdr:to>
    <xdr:pic>
      <xdr:nvPicPr>
        <xdr:cNvPr id="2" name="Picture 1">
          <a:extLst>
            <a:ext uri="{FF2B5EF4-FFF2-40B4-BE49-F238E27FC236}">
              <a16:creationId xmlns:a16="http://schemas.microsoft.com/office/drawing/2014/main" id="{6807C0DF-41F9-4750-B6A3-248A8DA48B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775" y="777875"/>
          <a:ext cx="980378" cy="1009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885825</xdr:colOff>
      <xdr:row>11</xdr:row>
      <xdr:rowOff>9524</xdr:rowOff>
    </xdr:from>
    <xdr:to>
      <xdr:col>2</xdr:col>
      <xdr:colOff>1521659</xdr:colOff>
      <xdr:row>19</xdr:row>
      <xdr:rowOff>441</xdr:rowOff>
    </xdr:to>
    <xdr:pic>
      <xdr:nvPicPr>
        <xdr:cNvPr id="2" name="Picture 1" descr="Logo, icon&#10;&#10;Description automatically generated">
          <a:extLst>
            <a:ext uri="{FF2B5EF4-FFF2-40B4-BE49-F238E27FC236}">
              <a16:creationId xmlns:a16="http://schemas.microsoft.com/office/drawing/2014/main" id="{7E5F1C18-0208-40B3-ACE2-867A411DC1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6675" y="1727200"/>
          <a:ext cx="635834" cy="717991"/>
        </a:xfrm>
        <a:prstGeom prst="rect">
          <a:avLst/>
        </a:prstGeom>
      </xdr:spPr>
    </xdr:pic>
    <xdr:clientData/>
  </xdr:twoCellAnchor>
  <xdr:twoCellAnchor>
    <xdr:from>
      <xdr:col>2</xdr:col>
      <xdr:colOff>701678</xdr:colOff>
      <xdr:row>45</xdr:row>
      <xdr:rowOff>23194</xdr:rowOff>
    </xdr:from>
    <xdr:to>
      <xdr:col>2</xdr:col>
      <xdr:colOff>1901213</xdr:colOff>
      <xdr:row>48</xdr:row>
      <xdr:rowOff>72134</xdr:rowOff>
    </xdr:to>
    <xdr:grpSp>
      <xdr:nvGrpSpPr>
        <xdr:cNvPr id="3" name="Group 2">
          <a:extLst>
            <a:ext uri="{FF2B5EF4-FFF2-40B4-BE49-F238E27FC236}">
              <a16:creationId xmlns:a16="http://schemas.microsoft.com/office/drawing/2014/main" id="{EB4894B2-2F31-4A9A-AEE4-BA53710CC86B}"/>
            </a:ext>
          </a:extLst>
        </xdr:cNvPr>
        <xdr:cNvGrpSpPr/>
      </xdr:nvGrpSpPr>
      <xdr:grpSpPr>
        <a:xfrm>
          <a:off x="1130303" y="6595444"/>
          <a:ext cx="1199535" cy="572815"/>
          <a:chOff x="4221556" y="1364984"/>
          <a:chExt cx="1220957" cy="558555"/>
        </a:xfrm>
      </xdr:grpSpPr>
      <xdr:pic>
        <xdr:nvPicPr>
          <xdr:cNvPr id="4" name="Google Shape;304;p18">
            <a:extLst>
              <a:ext uri="{FF2B5EF4-FFF2-40B4-BE49-F238E27FC236}">
                <a16:creationId xmlns:a16="http://schemas.microsoft.com/office/drawing/2014/main" id="{C2BC09D2-27CD-F7C7-22CC-53692296CEE5}"/>
              </a:ext>
            </a:extLst>
          </xdr:cNvPr>
          <xdr:cNvPicPr preferRelativeResize="0">
            <a:picLocks noChangeAspect="1"/>
          </xdr:cNvPicPr>
        </xdr:nvPicPr>
        <xdr:blipFill>
          <a:blip xmlns:r="http://schemas.openxmlformats.org/officeDocument/2006/relationships" r:embed="rId2">
            <a:clrChange>
              <a:clrFrom>
                <a:srgbClr val="FFFFFF"/>
              </a:clrFrom>
              <a:clrTo>
                <a:srgbClr val="FFFFFF">
                  <a:alpha val="0"/>
                </a:srgbClr>
              </a:clrTo>
            </a:clrChange>
            <a:alphaModFix/>
          </a:blip>
          <a:stretch>
            <a:fillRect/>
          </a:stretch>
        </xdr:blipFill>
        <xdr:spPr>
          <a:xfrm>
            <a:off x="4221556" y="1364984"/>
            <a:ext cx="827319" cy="548973"/>
          </a:xfrm>
          <a:prstGeom prst="rect">
            <a:avLst/>
          </a:prstGeom>
          <a:noFill/>
          <a:ln>
            <a:noFill/>
          </a:ln>
        </xdr:spPr>
      </xdr:pic>
      <xdr:sp macro="" textlink="">
        <xdr:nvSpPr>
          <xdr:cNvPr id="5" name="TextBox 91">
            <a:extLst>
              <a:ext uri="{FF2B5EF4-FFF2-40B4-BE49-F238E27FC236}">
                <a16:creationId xmlns:a16="http://schemas.microsoft.com/office/drawing/2014/main" id="{37876740-913A-EB3E-BAC4-7FC0D204D924}"/>
              </a:ext>
            </a:extLst>
          </xdr:cNvPr>
          <xdr:cNvSpPr txBox="1"/>
        </xdr:nvSpPr>
        <xdr:spPr>
          <a:xfrm>
            <a:off x="4496978" y="1690911"/>
            <a:ext cx="945535" cy="23262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609585" rtl="0" eaLnBrk="1" fontAlgn="auto" latinLnBrk="0" hangingPunct="1">
              <a:lnSpc>
                <a:spcPct val="100000"/>
              </a:lnSpc>
              <a:spcBef>
                <a:spcPts val="0"/>
              </a:spcBef>
              <a:spcAft>
                <a:spcPts val="0"/>
              </a:spcAft>
              <a:buClrTx/>
              <a:buSzTx/>
              <a:buFontTx/>
              <a:buNone/>
              <a:tabLst/>
              <a:defRPr/>
            </a:pPr>
            <a:r>
              <a:rPr kumimoji="0" lang="en-ZA" sz="900" b="0" i="1" u="none" strike="noStrike" kern="1200" cap="none" spc="0" normalizeH="0" baseline="0">
                <a:ln>
                  <a:noFill/>
                </a:ln>
                <a:solidFill>
                  <a:prstClr val="black"/>
                </a:solidFill>
                <a:effectLst/>
                <a:uLnTx/>
                <a:uFillTx/>
                <a:latin typeface="Verdana"/>
                <a:ea typeface="+mn-ea"/>
                <a:cs typeface="+mn-cs"/>
              </a:rPr>
              <a:t>Europe</a:t>
            </a:r>
          </a:p>
        </xdr:txBody>
      </xdr:sp>
    </xdr:grpSp>
    <xdr:clientData/>
  </xdr:twoCellAnchor>
  <xdr:twoCellAnchor editAs="oneCell">
    <xdr:from>
      <xdr:col>2</xdr:col>
      <xdr:colOff>514350</xdr:colOff>
      <xdr:row>53</xdr:row>
      <xdr:rowOff>133351</xdr:rowOff>
    </xdr:from>
    <xdr:to>
      <xdr:col>2</xdr:col>
      <xdr:colOff>1847850</xdr:colOff>
      <xdr:row>55</xdr:row>
      <xdr:rowOff>15914</xdr:rowOff>
    </xdr:to>
    <xdr:pic>
      <xdr:nvPicPr>
        <xdr:cNvPr id="6" name="Picture 5">
          <a:extLst>
            <a:ext uri="{FF2B5EF4-FFF2-40B4-BE49-F238E27FC236}">
              <a16:creationId xmlns:a16="http://schemas.microsoft.com/office/drawing/2014/main" id="{F6EBD644-16EA-47F9-BE28-75A268695D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5200" y="8172451"/>
          <a:ext cx="1333500" cy="247688"/>
        </a:xfrm>
        <a:prstGeom prst="rect">
          <a:avLst/>
        </a:prstGeom>
      </xdr:spPr>
    </xdr:pic>
    <xdr:clientData/>
  </xdr:twoCellAnchor>
  <xdr:twoCellAnchor editAs="oneCell">
    <xdr:from>
      <xdr:col>2</xdr:col>
      <xdr:colOff>561975</xdr:colOff>
      <xdr:row>27</xdr:row>
      <xdr:rowOff>123825</xdr:rowOff>
    </xdr:from>
    <xdr:to>
      <xdr:col>2</xdr:col>
      <xdr:colOff>1940691</xdr:colOff>
      <xdr:row>30</xdr:row>
      <xdr:rowOff>129435</xdr:rowOff>
    </xdr:to>
    <xdr:pic>
      <xdr:nvPicPr>
        <xdr:cNvPr id="7" name="Graphic 6">
          <a:extLst>
            <a:ext uri="{FF2B5EF4-FFF2-40B4-BE49-F238E27FC236}">
              <a16:creationId xmlns:a16="http://schemas.microsoft.com/office/drawing/2014/main" id="{88C18F6D-198D-433F-9654-1E21EEE7635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12825" y="3835400"/>
          <a:ext cx="1378716" cy="3199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764793</xdr:colOff>
      <xdr:row>25</xdr:row>
      <xdr:rowOff>72868</xdr:rowOff>
    </xdr:from>
    <xdr:to>
      <xdr:col>2</xdr:col>
      <xdr:colOff>1562101</xdr:colOff>
      <xdr:row>28</xdr:row>
      <xdr:rowOff>590</xdr:rowOff>
    </xdr:to>
    <xdr:pic>
      <xdr:nvPicPr>
        <xdr:cNvPr id="2" name="Picture 1" descr="Icon&#10;&#10;Description automatically generated">
          <a:extLst>
            <a:ext uri="{FF2B5EF4-FFF2-40B4-BE49-F238E27FC236}">
              <a16:creationId xmlns:a16="http://schemas.microsoft.com/office/drawing/2014/main" id="{AFAAE5ED-B215-40B1-BDF2-DD0CC9F2AF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5643" y="6626068"/>
          <a:ext cx="797308" cy="454772"/>
        </a:xfrm>
        <a:prstGeom prst="rect">
          <a:avLst/>
        </a:prstGeom>
      </xdr:spPr>
    </xdr:pic>
    <xdr:clientData/>
  </xdr:twoCellAnchor>
  <xdr:twoCellAnchor editAs="oneCell">
    <xdr:from>
      <xdr:col>2</xdr:col>
      <xdr:colOff>587375</xdr:colOff>
      <xdr:row>77</xdr:row>
      <xdr:rowOff>142875</xdr:rowOff>
    </xdr:from>
    <xdr:to>
      <xdr:col>2</xdr:col>
      <xdr:colOff>1711325</xdr:colOff>
      <xdr:row>80</xdr:row>
      <xdr:rowOff>38522</xdr:rowOff>
    </xdr:to>
    <xdr:pic>
      <xdr:nvPicPr>
        <xdr:cNvPr id="3" name="Picture 2" descr="A picture containing drawing&#10;&#10;Description automatically generated">
          <a:extLst>
            <a:ext uri="{FF2B5EF4-FFF2-40B4-BE49-F238E27FC236}">
              <a16:creationId xmlns:a16="http://schemas.microsoft.com/office/drawing/2014/main" id="{596C83C9-7F5E-4B5F-B4D4-C9F64CA88C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8225" y="18703925"/>
          <a:ext cx="1123950" cy="448097"/>
        </a:xfrm>
        <a:prstGeom prst="rect">
          <a:avLst/>
        </a:prstGeom>
      </xdr:spPr>
    </xdr:pic>
    <xdr:clientData/>
  </xdr:twoCellAnchor>
  <xdr:twoCellAnchor editAs="oneCell">
    <xdr:from>
      <xdr:col>2</xdr:col>
      <xdr:colOff>739548</xdr:colOff>
      <xdr:row>64</xdr:row>
      <xdr:rowOff>28429</xdr:rowOff>
    </xdr:from>
    <xdr:to>
      <xdr:col>2</xdr:col>
      <xdr:colOff>1577975</xdr:colOff>
      <xdr:row>66</xdr:row>
      <xdr:rowOff>112763</xdr:rowOff>
    </xdr:to>
    <xdr:pic>
      <xdr:nvPicPr>
        <xdr:cNvPr id="4" name="Picture 3" descr="Logo&#10;&#10;Description automatically generated">
          <a:extLst>
            <a:ext uri="{FF2B5EF4-FFF2-40B4-BE49-F238E27FC236}">
              <a16:creationId xmlns:a16="http://schemas.microsoft.com/office/drawing/2014/main" id="{A85FBEBA-18FB-40E0-9C2C-FBEA3D9FE7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68173" y="12048979"/>
          <a:ext cx="828902" cy="4081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550988</xdr:colOff>
      <xdr:row>4</xdr:row>
      <xdr:rowOff>69850</xdr:rowOff>
    </xdr:from>
    <xdr:to>
      <xdr:col>2</xdr:col>
      <xdr:colOff>1730437</xdr:colOff>
      <xdr:row>8</xdr:row>
      <xdr:rowOff>0</xdr:rowOff>
    </xdr:to>
    <xdr:pic>
      <xdr:nvPicPr>
        <xdr:cNvPr id="2" name="Picture 1" descr="Logo&#10;&#10;Description automatically generated">
          <a:extLst>
            <a:ext uri="{FF2B5EF4-FFF2-40B4-BE49-F238E27FC236}">
              <a16:creationId xmlns:a16="http://schemas.microsoft.com/office/drawing/2014/main" id="{819BAE0F-C118-4955-AA38-70A874DE4D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1838" y="679450"/>
          <a:ext cx="1179449" cy="628650"/>
        </a:xfrm>
        <a:prstGeom prst="rect">
          <a:avLst/>
        </a:prstGeom>
      </xdr:spPr>
    </xdr:pic>
    <xdr:clientData/>
  </xdr:twoCellAnchor>
  <xdr:twoCellAnchor editAs="oneCell">
    <xdr:from>
      <xdr:col>2</xdr:col>
      <xdr:colOff>457200</xdr:colOff>
      <xdr:row>40</xdr:row>
      <xdr:rowOff>127000</xdr:rowOff>
    </xdr:from>
    <xdr:to>
      <xdr:col>2</xdr:col>
      <xdr:colOff>1901825</xdr:colOff>
      <xdr:row>49</xdr:row>
      <xdr:rowOff>15875</xdr:rowOff>
    </xdr:to>
    <xdr:pic>
      <xdr:nvPicPr>
        <xdr:cNvPr id="3" name="Picture 2">
          <a:extLst>
            <a:ext uri="{FF2B5EF4-FFF2-40B4-BE49-F238E27FC236}">
              <a16:creationId xmlns:a16="http://schemas.microsoft.com/office/drawing/2014/main" id="{57E7BA4F-CBDD-4536-BAAA-9280C60C02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8050" y="6578600"/>
          <a:ext cx="1444625" cy="1425575"/>
        </a:xfrm>
        <a:prstGeom prst="rect">
          <a:avLst/>
        </a:prstGeom>
      </xdr:spPr>
    </xdr:pic>
    <xdr:clientData/>
  </xdr:twoCellAnchor>
  <xdr:twoCellAnchor editAs="oneCell">
    <xdr:from>
      <xdr:col>2</xdr:col>
      <xdr:colOff>476250</xdr:colOff>
      <xdr:row>54</xdr:row>
      <xdr:rowOff>47626</xdr:rowOff>
    </xdr:from>
    <xdr:to>
      <xdr:col>2</xdr:col>
      <xdr:colOff>1825625</xdr:colOff>
      <xdr:row>56</xdr:row>
      <xdr:rowOff>38901</xdr:rowOff>
    </xdr:to>
    <xdr:pic>
      <xdr:nvPicPr>
        <xdr:cNvPr id="4" name="Picture 3">
          <a:extLst>
            <a:ext uri="{FF2B5EF4-FFF2-40B4-BE49-F238E27FC236}">
              <a16:creationId xmlns:a16="http://schemas.microsoft.com/office/drawing/2014/main" id="{CB0F3859-A116-4532-9F6D-2CA0D232B17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27100" y="8893176"/>
          <a:ext cx="1339850" cy="3341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400840</xdr:colOff>
      <xdr:row>31</xdr:row>
      <xdr:rowOff>46038</xdr:rowOff>
    </xdr:from>
    <xdr:to>
      <xdr:col>2</xdr:col>
      <xdr:colOff>1960558</xdr:colOff>
      <xdr:row>33</xdr:row>
      <xdr:rowOff>142487</xdr:rowOff>
    </xdr:to>
    <xdr:pic>
      <xdr:nvPicPr>
        <xdr:cNvPr id="3" name="Picture 2">
          <a:extLst>
            <a:ext uri="{FF2B5EF4-FFF2-40B4-BE49-F238E27FC236}">
              <a16:creationId xmlns:a16="http://schemas.microsoft.com/office/drawing/2014/main" id="{9E1E65AF-6841-4774-92A2-6610AA4E30A5}"/>
            </a:ext>
          </a:extLst>
        </xdr:cNvPr>
        <xdr:cNvPicPr>
          <a:picLocks noChangeAspect="1"/>
        </xdr:cNvPicPr>
      </xdr:nvPicPr>
      <xdr:blipFill>
        <a:blip xmlns:r="http://schemas.openxmlformats.org/officeDocument/2006/relationships" r:embed="rId1"/>
        <a:stretch>
          <a:fillRect/>
        </a:stretch>
      </xdr:blipFill>
      <xdr:spPr>
        <a:xfrm>
          <a:off x="851690" y="4560888"/>
          <a:ext cx="1559718" cy="452049"/>
        </a:xfrm>
        <a:prstGeom prst="rect">
          <a:avLst/>
        </a:prstGeom>
      </xdr:spPr>
    </xdr:pic>
    <xdr:clientData/>
  </xdr:twoCellAnchor>
  <xdr:twoCellAnchor editAs="oneCell">
    <xdr:from>
      <xdr:col>2</xdr:col>
      <xdr:colOff>280190</xdr:colOff>
      <xdr:row>23</xdr:row>
      <xdr:rowOff>0</xdr:rowOff>
    </xdr:from>
    <xdr:to>
      <xdr:col>2</xdr:col>
      <xdr:colOff>1941509</xdr:colOff>
      <xdr:row>26</xdr:row>
      <xdr:rowOff>2193</xdr:rowOff>
    </xdr:to>
    <xdr:pic>
      <xdr:nvPicPr>
        <xdr:cNvPr id="4" name="Picture 3">
          <a:extLst>
            <a:ext uri="{FF2B5EF4-FFF2-40B4-BE49-F238E27FC236}">
              <a16:creationId xmlns:a16="http://schemas.microsoft.com/office/drawing/2014/main" id="{20103331-5C64-42A0-8BD8-5FAAF3ACEEA1}"/>
            </a:ext>
          </a:extLst>
        </xdr:cNvPr>
        <xdr:cNvPicPr>
          <a:picLocks noChangeAspect="1"/>
        </xdr:cNvPicPr>
      </xdr:nvPicPr>
      <xdr:blipFill>
        <a:blip xmlns:r="http://schemas.openxmlformats.org/officeDocument/2006/relationships" r:embed="rId2"/>
        <a:stretch>
          <a:fillRect/>
        </a:stretch>
      </xdr:blipFill>
      <xdr:spPr>
        <a:xfrm>
          <a:off x="731040" y="3473450"/>
          <a:ext cx="1654969" cy="516543"/>
        </a:xfrm>
        <a:prstGeom prst="rect">
          <a:avLst/>
        </a:prstGeom>
      </xdr:spPr>
    </xdr:pic>
    <xdr:clientData/>
  </xdr:twoCellAnchor>
  <xdr:twoCellAnchor editAs="oneCell">
    <xdr:from>
      <xdr:col>2</xdr:col>
      <xdr:colOff>234949</xdr:colOff>
      <xdr:row>12</xdr:row>
      <xdr:rowOff>0</xdr:rowOff>
    </xdr:from>
    <xdr:to>
      <xdr:col>2</xdr:col>
      <xdr:colOff>2028599</xdr:colOff>
      <xdr:row>14</xdr:row>
      <xdr:rowOff>65221</xdr:rowOff>
    </xdr:to>
    <xdr:pic>
      <xdr:nvPicPr>
        <xdr:cNvPr id="5" name="Picture 4">
          <a:extLst>
            <a:ext uri="{FF2B5EF4-FFF2-40B4-BE49-F238E27FC236}">
              <a16:creationId xmlns:a16="http://schemas.microsoft.com/office/drawing/2014/main" id="{ACEB50F1-49BA-4825-A96F-F9DFFB4AAFB0}"/>
            </a:ext>
          </a:extLst>
        </xdr:cNvPr>
        <xdr:cNvPicPr>
          <a:picLocks noChangeAspect="1"/>
        </xdr:cNvPicPr>
      </xdr:nvPicPr>
      <xdr:blipFill>
        <a:blip xmlns:r="http://schemas.openxmlformats.org/officeDocument/2006/relationships" r:embed="rId3"/>
        <a:stretch>
          <a:fillRect/>
        </a:stretch>
      </xdr:blipFill>
      <xdr:spPr>
        <a:xfrm>
          <a:off x="685799" y="1835150"/>
          <a:ext cx="1793650" cy="4208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485040</xdr:colOff>
      <xdr:row>4</xdr:row>
      <xdr:rowOff>98425</xdr:rowOff>
    </xdr:from>
    <xdr:to>
      <xdr:col>2</xdr:col>
      <xdr:colOff>1780508</xdr:colOff>
      <xdr:row>6</xdr:row>
      <xdr:rowOff>73481</xdr:rowOff>
    </xdr:to>
    <xdr:pic>
      <xdr:nvPicPr>
        <xdr:cNvPr id="2" name="Picture 1" descr="A picture containing icon&#10;&#10;Description automatically generated">
          <a:extLst>
            <a:ext uri="{FF2B5EF4-FFF2-40B4-BE49-F238E27FC236}">
              <a16:creationId xmlns:a16="http://schemas.microsoft.com/office/drawing/2014/main" id="{72BA7C28-C97C-418B-B6A2-7B680C1E7C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890" y="708025"/>
          <a:ext cx="1298643" cy="317956"/>
        </a:xfrm>
        <a:prstGeom prst="rect">
          <a:avLst/>
        </a:prstGeom>
      </xdr:spPr>
    </xdr:pic>
    <xdr:clientData/>
  </xdr:twoCellAnchor>
  <xdr:twoCellAnchor editAs="oneCell">
    <xdr:from>
      <xdr:col>2</xdr:col>
      <xdr:colOff>485775</xdr:colOff>
      <xdr:row>25</xdr:row>
      <xdr:rowOff>149914</xdr:rowOff>
    </xdr:from>
    <xdr:to>
      <xdr:col>2</xdr:col>
      <xdr:colOff>1825656</xdr:colOff>
      <xdr:row>27</xdr:row>
      <xdr:rowOff>104214</xdr:rowOff>
    </xdr:to>
    <xdr:pic>
      <xdr:nvPicPr>
        <xdr:cNvPr id="3" name="Picture 2" descr="Logo&#10;&#10;Description automatically generated">
          <a:extLst>
            <a:ext uri="{FF2B5EF4-FFF2-40B4-BE49-F238E27FC236}">
              <a16:creationId xmlns:a16="http://schemas.microsoft.com/office/drawing/2014/main" id="{D4EBCAFB-A322-438C-B78C-DEC979ABEC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6625" y="3172514"/>
          <a:ext cx="1339881" cy="300375"/>
        </a:xfrm>
        <a:prstGeom prst="rect">
          <a:avLst/>
        </a:prstGeom>
      </xdr:spPr>
    </xdr:pic>
    <xdr:clientData/>
  </xdr:twoCellAnchor>
  <xdr:twoCellAnchor editAs="oneCell">
    <xdr:from>
      <xdr:col>2</xdr:col>
      <xdr:colOff>768350</xdr:colOff>
      <xdr:row>6</xdr:row>
      <xdr:rowOff>101600</xdr:rowOff>
    </xdr:from>
    <xdr:to>
      <xdr:col>2</xdr:col>
      <xdr:colOff>1398929</xdr:colOff>
      <xdr:row>10</xdr:row>
      <xdr:rowOff>73025</xdr:rowOff>
    </xdr:to>
    <xdr:pic>
      <xdr:nvPicPr>
        <xdr:cNvPr id="4" name="Picture 3">
          <a:extLst>
            <a:ext uri="{FF2B5EF4-FFF2-40B4-BE49-F238E27FC236}">
              <a16:creationId xmlns:a16="http://schemas.microsoft.com/office/drawing/2014/main" id="{855A6FE1-2AE1-4992-89BB-54C8315EFC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19200" y="1054100"/>
          <a:ext cx="630579"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aspers-my.sharepoint.com/Users/Erene.Kairuz/Work/Consensus%20estimates%20and%20valuations/2016/Models/July%202016/Valuations_July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lient/Naspers%20monthly%20reporting/2016/June/Monthly%20pack/Copy%20of%20Naspers%20June%202016%20pack_NewSe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lient/Naspers%20monthly%20reporting/2016/June/Monthly%20pack/New%20Segment_2016_YT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ings"/>
      <sheetName val="Average (2)"/>
      <sheetName val="Average (3)"/>
      <sheetName val="Ecommerce"/>
      <sheetName val="Average (ZAR)"/>
      <sheetName val="Average (USD)"/>
      <sheetName val="Summary"/>
      <sheetName val="Avior"/>
      <sheetName val="Barclays"/>
      <sheetName val="BofA"/>
      <sheetName val="BNP"/>
      <sheetName val="BPI"/>
      <sheetName val="Citi"/>
      <sheetName val="Credit Suisse"/>
      <sheetName val="Deutsche"/>
      <sheetName val="Goldman Sachs"/>
      <sheetName val="Investec"/>
      <sheetName val="JP Morgan"/>
      <sheetName val="Macquarie"/>
      <sheetName val="Morgan Stanley"/>
      <sheetName val="New Street"/>
      <sheetName val="Noah"/>
      <sheetName val="Renaissance"/>
      <sheetName val="SBG "/>
      <sheetName val="UBS"/>
      <sheetName val="Sheet1"/>
      <sheetName val="chan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ick View Grid"/>
      <sheetName val="Commentary"/>
      <sheetName val="Lnk"/>
      <sheetName val="Naspers IS - monthly format"/>
      <sheetName val="Naspers BS"/>
      <sheetName val="Naspers CF - Monthly format"/>
      <sheetName val="Naspers IS - YE Format"/>
      <sheetName val="3.CF YE"/>
      <sheetName val="5. Segment YTD"/>
      <sheetName val="5. Segment Link YTD"/>
      <sheetName val="5. Seg Assoc YTD"/>
      <sheetName val="5. Segment Adj YTD"/>
      <sheetName val="5. Segment Periodic"/>
      <sheetName val="5. Segment Link Periodic"/>
      <sheetName val="5. Seg Assoc Periodic"/>
      <sheetName val="5. Segment Adj Periodic"/>
      <sheetName val="5. Segment Link YTD New"/>
      <sheetName val="5. Seg Assoc YTD New"/>
      <sheetName val="5. Segment Adj YTD New"/>
      <sheetName val="5. Segment Actual YTD"/>
      <sheetName val="5. Segment Link Actual periodic"/>
      <sheetName val="5. Seg Assoc Actual periodic"/>
      <sheetName val="5. Segment Adj Actual periodic"/>
      <sheetName val="5. Segment Budget New"/>
      <sheetName val="5. Segment Link Bud periodic"/>
      <sheetName val="5. Seg Assoc Bud Periodic"/>
      <sheetName val="5. Segment Adj Bud Periodic"/>
      <sheetName val="5. Segment Link Prior periodic"/>
      <sheetName val="5. Seg Assoc Prior periodic"/>
      <sheetName val="5. Segment Adj Prior periodic"/>
      <sheetName val="5. Segment Link Actual YTD"/>
      <sheetName val="5. Seg Assoc Actual YTD"/>
      <sheetName val="5. Segment Adj Actual YTD"/>
      <sheetName val="5. Segment Bud YTD New"/>
      <sheetName val="5. Segment Link Budget YTD"/>
      <sheetName val="5. Seg Assoc Bud YTD"/>
      <sheetName val="5. Segment Adj Bud YTD"/>
      <sheetName val="5. Segment Link Prior YTD"/>
      <sheetName val="5. Seg Assoc Prior YTD"/>
      <sheetName val="5. Segment Adj Prior YTD"/>
      <sheetName val="A1. PPE"/>
      <sheetName val="M. CFS notes"/>
      <sheetName val="A1. PPE Link"/>
      <sheetName val="A1. PPE Adj"/>
      <sheetName val="B1. Goodwill"/>
      <sheetName val="C1. Other Intangibles"/>
      <sheetName val="C1. Other Intangibles Link"/>
      <sheetName val="C1. Other Intangibles Adj"/>
      <sheetName val="&lt;&lt;"/>
      <sheetName val="Notes"/>
      <sheetName val="Report"/>
      <sheetName val="Countries per region"/>
      <sheetName val="4.Eqt"/>
      <sheetName val="A1. Investments"/>
      <sheetName val="A2. Investments"/>
      <sheetName val="A2. Investments Adj"/>
      <sheetName val="A3. Goodwill"/>
      <sheetName val="B. BS Notes"/>
      <sheetName val="C1. Related parties"/>
      <sheetName val="C2. Related parties"/>
      <sheetName val="D. Intergroup"/>
      <sheetName val="E. LT Liabilities"/>
      <sheetName val="F. IS Notes"/>
      <sheetName val="G. Headline Earnings Sept 11"/>
      <sheetName val="H. FEC lists - 30 Sept 2011"/>
      <sheetName val="I. OPEN FEC lists at 30Sept2011"/>
      <sheetName val="J. Business Combinations"/>
      <sheetName val="K. Post-balance sheet"/>
      <sheetName val="&gt;&g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 YTD"/>
      <sheetName val="Segment YTD Link"/>
      <sheetName val="Seg Assoc YTD"/>
      <sheetName val="Segment YTD Adj"/>
      <sheetName val="Naspers IS - monthly format"/>
      <sheetName val="Hierarchy"/>
      <sheetName val="List option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6DB58-8D8F-4508-B8CA-E3214913715E}">
  <dimension ref="B1:Y135"/>
  <sheetViews>
    <sheetView showGridLines="0" tabSelected="1" zoomScaleNormal="100" workbookViewId="0">
      <pane xSplit="5" ySplit="3" topLeftCell="F4" activePane="bottomRight" state="frozen"/>
      <selection pane="bottomRight" activeCell="B2" sqref="B2"/>
      <selection pane="bottomLeft" activeCell="A4" sqref="A4"/>
      <selection pane="topRight" activeCell="F1" sqref="F1"/>
    </sheetView>
  </sheetViews>
  <sheetFormatPr defaultColWidth="9.140625" defaultRowHeight="13.5"/>
  <cols>
    <col min="1" max="1" width="1.7109375" style="3" customWidth="1"/>
    <col min="2" max="2" width="4.7109375" style="1" customWidth="1"/>
    <col min="3" max="3" width="33.85546875" style="2" customWidth="1"/>
    <col min="4" max="4" width="2.85546875" style="2" customWidth="1"/>
    <col min="5" max="5" width="44.42578125" style="1" bestFit="1" customWidth="1"/>
    <col min="6" max="9" width="12.140625" style="1" customWidth="1"/>
    <col min="10" max="10" width="2.42578125" style="1" customWidth="1"/>
    <col min="11" max="13" width="12.140625" style="1" customWidth="1"/>
    <col min="14" max="14" width="1.28515625" style="3" customWidth="1"/>
    <col min="15" max="15" width="9.140625" style="119"/>
    <col min="16" max="18" width="10" style="119" bestFit="1" customWidth="1"/>
    <col min="19" max="25" width="9.140625" style="119"/>
    <col min="26" max="16384" width="9.140625" style="3"/>
  </cols>
  <sheetData>
    <row r="1" spans="2:23" ht="7.5" customHeight="1" thickBot="1"/>
    <row r="2" spans="2:23" ht="14.45">
      <c r="B2" s="6" t="s">
        <v>0</v>
      </c>
      <c r="C2" s="68"/>
      <c r="D2" s="68"/>
      <c r="E2" s="158"/>
      <c r="F2" s="7"/>
      <c r="G2" s="7"/>
      <c r="H2" s="7"/>
      <c r="I2" s="8"/>
      <c r="J2" s="159"/>
      <c r="K2" s="7"/>
      <c r="L2" s="7"/>
      <c r="M2" s="8"/>
    </row>
    <row r="3" spans="2:23">
      <c r="B3" s="59"/>
      <c r="C3" s="9"/>
      <c r="D3" s="3" t="s">
        <v>1</v>
      </c>
      <c r="E3" s="160"/>
      <c r="F3" s="11" t="s">
        <v>2</v>
      </c>
      <c r="G3" s="11" t="s">
        <v>3</v>
      </c>
      <c r="H3" s="11" t="s">
        <v>4</v>
      </c>
      <c r="I3" s="14" t="s">
        <v>5</v>
      </c>
      <c r="J3" s="161"/>
      <c r="K3" s="11" t="s">
        <v>6</v>
      </c>
      <c r="L3" s="11" t="s">
        <v>7</v>
      </c>
      <c r="M3" s="14" t="s">
        <v>8</v>
      </c>
    </row>
    <row r="4" spans="2:23">
      <c r="B4" s="59"/>
      <c r="C4" s="9"/>
      <c r="D4" s="174" t="s">
        <v>9</v>
      </c>
      <c r="E4" s="175"/>
      <c r="F4" s="176"/>
      <c r="G4" s="176"/>
      <c r="H4" s="176"/>
      <c r="I4" s="177"/>
      <c r="J4" s="163"/>
      <c r="K4" s="176"/>
      <c r="L4" s="176"/>
      <c r="M4" s="177"/>
    </row>
    <row r="5" spans="2:23">
      <c r="B5" s="59"/>
      <c r="C5" s="3"/>
      <c r="D5" s="194" t="s">
        <v>10</v>
      </c>
      <c r="E5" s="195"/>
      <c r="F5" s="196"/>
      <c r="G5" s="196"/>
      <c r="H5" s="196"/>
      <c r="I5" s="197"/>
      <c r="J5" s="163"/>
      <c r="K5" s="196"/>
      <c r="L5" s="196"/>
      <c r="M5" s="197"/>
    </row>
    <row r="6" spans="2:23">
      <c r="B6" s="59"/>
      <c r="C6" s="3"/>
      <c r="D6" s="10" t="s">
        <v>11</v>
      </c>
      <c r="E6" s="164"/>
      <c r="F6" s="34">
        <f>F14+F22+F30+F46+F54+F62</f>
        <v>1687</v>
      </c>
      <c r="G6" s="34">
        <f>G14+G22+G30+G38+G46+G62</f>
        <v>2422</v>
      </c>
      <c r="H6" s="34">
        <f>H14+H22+H30+H38+H46+H62</f>
        <v>3858</v>
      </c>
      <c r="I6" s="165">
        <f>I14+I22+I30+I38+I46+I62</f>
        <v>5217</v>
      </c>
      <c r="J6" s="166"/>
      <c r="K6" s="34">
        <f>K14+K22+K30+K46+K54+K62</f>
        <v>3806</v>
      </c>
      <c r="L6" s="34">
        <f>L14+L22+L30+L38+L46+L62</f>
        <v>5815</v>
      </c>
      <c r="M6" s="165">
        <f>M14+M22+M30+M38+M46+M62</f>
        <v>9194</v>
      </c>
      <c r="N6" s="1"/>
      <c r="W6" s="186"/>
    </row>
    <row r="7" spans="2:23">
      <c r="B7" s="59"/>
      <c r="C7" s="3"/>
      <c r="D7" s="21" t="s">
        <v>12</v>
      </c>
      <c r="E7" s="167"/>
      <c r="F7" s="121">
        <v>2.2646007151370773E-2</v>
      </c>
      <c r="G7" s="121">
        <f>G6/F6-1</f>
        <v>0.43568464730290457</v>
      </c>
      <c r="H7" s="121">
        <f>H6/G6-1</f>
        <v>0.59289843104871998</v>
      </c>
      <c r="I7" s="168">
        <f>I6/H6-1</f>
        <v>0.35225505443234839</v>
      </c>
      <c r="J7" s="169"/>
      <c r="K7" s="121">
        <v>0.18217882209337799</v>
      </c>
      <c r="L7" s="121">
        <f>L6/K6-1</f>
        <v>0.52785076195480829</v>
      </c>
      <c r="M7" s="168">
        <f>M6/L6-1</f>
        <v>0.58108340498710231</v>
      </c>
      <c r="N7" s="1"/>
      <c r="P7" s="186"/>
      <c r="Q7" s="186"/>
      <c r="R7" s="186"/>
      <c r="W7" s="186"/>
    </row>
    <row r="8" spans="2:23">
      <c r="B8" s="59"/>
      <c r="C8" s="3"/>
      <c r="D8" s="21" t="s">
        <v>13</v>
      </c>
      <c r="E8" s="167"/>
      <c r="F8" s="121">
        <v>0.2852689010132502</v>
      </c>
      <c r="G8" s="121">
        <v>0.566621803499327</v>
      </c>
      <c r="H8" s="121">
        <v>0.52427597955706984</v>
      </c>
      <c r="I8" s="168">
        <v>0.41029682164433939</v>
      </c>
      <c r="J8" s="169"/>
      <c r="K8" s="121">
        <v>0.34178131788559013</v>
      </c>
      <c r="L8" s="121">
        <v>0.57727272727272727</v>
      </c>
      <c r="M8" s="168">
        <v>0.5110015842281288</v>
      </c>
      <c r="N8" s="1"/>
      <c r="P8" s="186"/>
      <c r="Q8" s="186"/>
      <c r="R8" s="186"/>
      <c r="W8" s="186"/>
    </row>
    <row r="9" spans="2:23">
      <c r="B9" s="59"/>
      <c r="C9" s="3"/>
      <c r="D9" s="10" t="s">
        <v>14</v>
      </c>
      <c r="E9" s="164"/>
      <c r="F9" s="34">
        <f>F17+F25+F33+F49+F57+F65</f>
        <v>-414</v>
      </c>
      <c r="G9" s="34">
        <f>G17+G25+G33+G41+G49+G65</f>
        <v>-231</v>
      </c>
      <c r="H9" s="34">
        <f>H17+H25+H33+H41+H49+H65</f>
        <v>-439</v>
      </c>
      <c r="I9" s="165">
        <f>I17+I25+I33+I41+I49+I65</f>
        <v>-879</v>
      </c>
      <c r="J9" s="166"/>
      <c r="K9" s="34">
        <f>K17+K25+K33+K49+K57+K65</f>
        <v>-862</v>
      </c>
      <c r="L9" s="34">
        <f>L17+L25+L33+L41+L49+L65</f>
        <v>-467</v>
      </c>
      <c r="M9" s="165">
        <f>M17+M25+M33+M41+M49+M65</f>
        <v>-1135</v>
      </c>
      <c r="P9" s="186"/>
      <c r="Q9" s="186"/>
      <c r="R9" s="186"/>
      <c r="W9" s="186"/>
    </row>
    <row r="10" spans="2:23">
      <c r="B10" s="59"/>
      <c r="C10" s="3"/>
      <c r="D10" s="21" t="s">
        <v>15</v>
      </c>
      <c r="E10" s="167"/>
      <c r="F10" s="121">
        <f>F9/F6</f>
        <v>-0.24540604623592174</v>
      </c>
      <c r="G10" s="121">
        <f>G9/G6</f>
        <v>-9.5375722543352595E-2</v>
      </c>
      <c r="H10" s="121">
        <f>H9/H6</f>
        <v>-0.11378952825298082</v>
      </c>
      <c r="I10" s="168">
        <f>I9/I6</f>
        <v>-0.16848763657274296</v>
      </c>
      <c r="J10" s="169"/>
      <c r="K10" s="121">
        <f>K9/K6</f>
        <v>-0.22648449816079874</v>
      </c>
      <c r="L10" s="121">
        <f>L9/L6</f>
        <v>-8.030954428202923E-2</v>
      </c>
      <c r="M10" s="168">
        <f>M9/M6</f>
        <v>-0.12345007613661084</v>
      </c>
      <c r="N10" s="1"/>
      <c r="P10" s="186"/>
      <c r="Q10" s="186"/>
      <c r="R10" s="186"/>
      <c r="W10" s="186"/>
    </row>
    <row r="11" spans="2:23">
      <c r="B11" s="59"/>
      <c r="C11" s="3"/>
      <c r="D11" s="10" t="s">
        <v>16</v>
      </c>
      <c r="E11" s="164"/>
      <c r="F11" s="34">
        <f>F19+F27+F35+F51+F59+F67</f>
        <v>-456</v>
      </c>
      <c r="G11" s="34">
        <f>G19+G27+G35+G43+G51+G67</f>
        <v>-294</v>
      </c>
      <c r="H11" s="34">
        <f>H19+H27+H35+H43+H51+H67</f>
        <v>-522</v>
      </c>
      <c r="I11" s="165">
        <f>I19+I27+I35+I43+I51+I67</f>
        <v>-998</v>
      </c>
      <c r="J11" s="166"/>
      <c r="K11" s="34">
        <f>K19+K27+K35+K51+K59+K67</f>
        <v>-963</v>
      </c>
      <c r="L11" s="34">
        <f>L19+L27+L35+L43+L51+L67</f>
        <v>-597</v>
      </c>
      <c r="M11" s="165">
        <f>M19+M27+M35+M43+M51+M67</f>
        <v>-1330</v>
      </c>
      <c r="P11" s="186"/>
      <c r="Q11" s="186"/>
      <c r="R11" s="186"/>
      <c r="W11" s="186"/>
    </row>
    <row r="12" spans="2:23">
      <c r="B12" s="59"/>
      <c r="C12" s="3"/>
      <c r="D12" s="21" t="s">
        <v>17</v>
      </c>
      <c r="E12" s="167"/>
      <c r="F12" s="121">
        <f>F11/F6</f>
        <v>-0.27030231179608771</v>
      </c>
      <c r="G12" s="121">
        <f>G11/G6</f>
        <v>-0.12138728323699421</v>
      </c>
      <c r="H12" s="121">
        <f>H11/H6</f>
        <v>-0.13530326594090203</v>
      </c>
      <c r="I12" s="168">
        <f>I11/I6</f>
        <v>-0.1912976806593828</v>
      </c>
      <c r="J12" s="169"/>
      <c r="K12" s="121">
        <f>K11/K6</f>
        <v>-0.25302154492905937</v>
      </c>
      <c r="L12" s="121">
        <f>L11/L6</f>
        <v>-0.10266552020636285</v>
      </c>
      <c r="M12" s="168">
        <f>M11/M6</f>
        <v>-0.1446595605829889</v>
      </c>
      <c r="N12" s="1"/>
      <c r="P12" s="186"/>
      <c r="Q12" s="186"/>
      <c r="R12" s="186"/>
      <c r="W12" s="186"/>
    </row>
    <row r="13" spans="2:23">
      <c r="B13" s="59"/>
      <c r="C13" s="3"/>
      <c r="D13" s="191" t="s">
        <v>18</v>
      </c>
      <c r="E13" s="162"/>
      <c r="F13" s="16"/>
      <c r="G13" s="16"/>
      <c r="H13" s="16"/>
      <c r="I13" s="19"/>
      <c r="J13" s="163"/>
      <c r="K13" s="16"/>
      <c r="L13" s="16"/>
      <c r="M13" s="19"/>
      <c r="N13" s="1"/>
    </row>
    <row r="14" spans="2:23">
      <c r="B14" s="59"/>
      <c r="C14" s="3"/>
      <c r="D14" s="192" t="s">
        <v>11</v>
      </c>
      <c r="E14" s="164"/>
      <c r="F14" s="34">
        <f>Classifieds!F5</f>
        <v>394</v>
      </c>
      <c r="G14" s="34">
        <f>Classifieds!G5</f>
        <v>442</v>
      </c>
      <c r="H14" s="34">
        <f>Classifieds!H5</f>
        <v>988</v>
      </c>
      <c r="I14" s="165">
        <f>Classifieds!I5</f>
        <v>1339</v>
      </c>
      <c r="J14" s="166"/>
      <c r="K14" s="34">
        <f>Classifieds!K5</f>
        <v>889</v>
      </c>
      <c r="L14" s="34">
        <f>Classifieds!L5</f>
        <v>1184</v>
      </c>
      <c r="M14" s="165">
        <f>Classifieds!M5</f>
        <v>2344</v>
      </c>
      <c r="N14" s="1"/>
      <c r="O14" s="186"/>
      <c r="P14" s="186"/>
      <c r="Q14" s="186"/>
      <c r="R14" s="186"/>
      <c r="S14" s="186"/>
      <c r="T14" s="186"/>
      <c r="U14" s="186"/>
      <c r="V14" s="186"/>
      <c r="W14" s="186"/>
    </row>
    <row r="15" spans="2:23">
      <c r="B15" s="59"/>
      <c r="C15" s="3"/>
      <c r="D15" s="193" t="s">
        <v>12</v>
      </c>
      <c r="E15" s="167"/>
      <c r="F15" s="121">
        <v>0.68376068376068377</v>
      </c>
      <c r="G15" s="121">
        <f>G14/F14-1</f>
        <v>0.12182741116751261</v>
      </c>
      <c r="H15" s="121">
        <f>H14/G14-1</f>
        <v>1.2352941176470589</v>
      </c>
      <c r="I15" s="168">
        <f>I14/H14-1</f>
        <v>0.35526315789473695</v>
      </c>
      <c r="J15" s="169"/>
      <c r="K15" s="121">
        <v>0.65858208955223874</v>
      </c>
      <c r="L15" s="121">
        <f>L14/K14-1</f>
        <v>0.33183352080989881</v>
      </c>
      <c r="M15" s="168">
        <f>M14/L14-1</f>
        <v>0.97972972972972983</v>
      </c>
      <c r="N15" s="1"/>
      <c r="P15" s="186"/>
      <c r="Q15" s="186"/>
      <c r="R15" s="186"/>
      <c r="W15" s="186"/>
    </row>
    <row r="16" spans="2:23">
      <c r="B16" s="59"/>
      <c r="C16" s="3"/>
      <c r="D16" s="193" t="s">
        <v>13</v>
      </c>
      <c r="E16" s="167"/>
      <c r="F16" s="121">
        <f>Classifieds!F7</f>
        <v>0.5</v>
      </c>
      <c r="G16" s="121">
        <f>Classifieds!G7</f>
        <v>-0.10393258426966293</v>
      </c>
      <c r="H16" s="121">
        <f>Classifieds!H7</f>
        <v>1.1520737327188939</v>
      </c>
      <c r="I16" s="168">
        <f>Classifieds!I7</f>
        <v>0.59603340292275575</v>
      </c>
      <c r="J16" s="169"/>
      <c r="K16" s="121">
        <f>Classifieds!K7</f>
        <v>0.46</v>
      </c>
      <c r="L16" s="121">
        <f>Classifieds!L7</f>
        <v>0.16408268733850129</v>
      </c>
      <c r="M16" s="168">
        <f>Classifieds!M7</f>
        <v>1.0616854908774978</v>
      </c>
      <c r="N16" s="1"/>
      <c r="P16" s="186"/>
      <c r="Q16" s="186"/>
      <c r="R16" s="186"/>
      <c r="W16" s="186"/>
    </row>
    <row r="17" spans="2:23">
      <c r="B17" s="59"/>
      <c r="C17" s="3"/>
      <c r="D17" s="192" t="s">
        <v>14</v>
      </c>
      <c r="E17" s="164"/>
      <c r="F17" s="34">
        <v>-61</v>
      </c>
      <c r="G17" s="34">
        <v>-35</v>
      </c>
      <c r="H17" s="34">
        <v>-22</v>
      </c>
      <c r="I17" s="165">
        <v>-133</v>
      </c>
      <c r="J17" s="166"/>
      <c r="K17" s="34">
        <v>-138</v>
      </c>
      <c r="L17" s="34">
        <v>-123</v>
      </c>
      <c r="M17" s="165">
        <v>-150</v>
      </c>
      <c r="P17" s="186"/>
      <c r="Q17" s="186"/>
      <c r="R17" s="186"/>
      <c r="W17" s="186"/>
    </row>
    <row r="18" spans="2:23">
      <c r="B18" s="59"/>
      <c r="C18" s="3"/>
      <c r="D18" s="193" t="s">
        <v>15</v>
      </c>
      <c r="E18" s="167"/>
      <c r="F18" s="121">
        <f>F17/F14</f>
        <v>-0.1548223350253807</v>
      </c>
      <c r="G18" s="121">
        <f>G17/G14</f>
        <v>-7.9185520361990946E-2</v>
      </c>
      <c r="H18" s="121">
        <f>H17/H14</f>
        <v>-2.2267206477732792E-2</v>
      </c>
      <c r="I18" s="168">
        <f>I17/I14</f>
        <v>-9.9327856609410001E-2</v>
      </c>
      <c r="J18" s="169"/>
      <c r="K18" s="121">
        <f>K17/K14</f>
        <v>-0.15523059617547807</v>
      </c>
      <c r="L18" s="121">
        <f>L17/L14</f>
        <v>-0.10388513513513513</v>
      </c>
      <c r="M18" s="168">
        <f>M17/M14</f>
        <v>-6.3993174061433442E-2</v>
      </c>
      <c r="N18" s="1"/>
      <c r="P18" s="186"/>
      <c r="Q18" s="186"/>
      <c r="R18" s="186"/>
      <c r="W18" s="186"/>
    </row>
    <row r="19" spans="2:23">
      <c r="B19" s="59"/>
      <c r="C19" s="3"/>
      <c r="D19" s="192" t="s">
        <v>16</v>
      </c>
      <c r="E19" s="164"/>
      <c r="F19" s="34">
        <f>Classifieds!F8</f>
        <v>-73</v>
      </c>
      <c r="G19" s="34">
        <f>Classifieds!G8</f>
        <v>-51</v>
      </c>
      <c r="H19" s="34">
        <f>Classifieds!H8</f>
        <v>-42</v>
      </c>
      <c r="I19" s="165">
        <f>Classifieds!I8</f>
        <v>-159</v>
      </c>
      <c r="J19" s="166"/>
      <c r="K19" s="34">
        <f>Classifieds!K8</f>
        <v>-166</v>
      </c>
      <c r="L19" s="34">
        <f>Classifieds!L8</f>
        <v>-159</v>
      </c>
      <c r="M19" s="165">
        <f>Classifieds!M8</f>
        <v>-194</v>
      </c>
      <c r="P19" s="186"/>
      <c r="Q19" s="186"/>
      <c r="R19" s="186"/>
      <c r="W19" s="186"/>
    </row>
    <row r="20" spans="2:23">
      <c r="B20" s="59"/>
      <c r="C20" s="3"/>
      <c r="D20" s="193" t="s">
        <v>17</v>
      </c>
      <c r="E20" s="167"/>
      <c r="F20" s="121">
        <f>F19/F14</f>
        <v>-0.18527918781725888</v>
      </c>
      <c r="G20" s="121">
        <f>G19/G14</f>
        <v>-0.11538461538461539</v>
      </c>
      <c r="H20" s="121">
        <f>H19/H14</f>
        <v>-4.2510121457489877E-2</v>
      </c>
      <c r="I20" s="168">
        <f>I19/I14</f>
        <v>-0.11874533233756535</v>
      </c>
      <c r="J20" s="169"/>
      <c r="K20" s="121">
        <f>K19/K14</f>
        <v>-0.18672665916760406</v>
      </c>
      <c r="L20" s="121">
        <f>L19/L14</f>
        <v>-0.13429054054054054</v>
      </c>
      <c r="M20" s="168">
        <f>M19/M14</f>
        <v>-8.2764505119453921E-2</v>
      </c>
      <c r="N20" s="1"/>
      <c r="P20" s="186"/>
      <c r="Q20" s="186"/>
      <c r="R20" s="186"/>
      <c r="W20" s="186"/>
    </row>
    <row r="21" spans="2:23">
      <c r="B21" s="59"/>
      <c r="C21" s="3"/>
      <c r="D21" s="191" t="s">
        <v>19</v>
      </c>
      <c r="E21" s="162"/>
      <c r="F21" s="16"/>
      <c r="G21" s="16"/>
      <c r="H21" s="16"/>
      <c r="I21" s="19"/>
      <c r="J21" s="163"/>
      <c r="K21" s="16"/>
      <c r="L21" s="16"/>
      <c r="M21" s="19"/>
    </row>
    <row r="22" spans="2:23">
      <c r="B22" s="59"/>
      <c r="C22" s="3"/>
      <c r="D22" s="192" t="s">
        <v>11</v>
      </c>
      <c r="E22" s="164"/>
      <c r="F22" s="34">
        <f>'Food Delivery'!F8</f>
        <v>306</v>
      </c>
      <c r="G22" s="34">
        <f>'Food Delivery'!G8</f>
        <v>610</v>
      </c>
      <c r="H22" s="34">
        <f>'Food Delivery'!H8</f>
        <v>1261</v>
      </c>
      <c r="I22" s="165">
        <f>'Food Delivery'!I8</f>
        <v>1911</v>
      </c>
      <c r="J22" s="166"/>
      <c r="K22" s="34">
        <f>'Food Delivery'!K8</f>
        <v>751</v>
      </c>
      <c r="L22" s="34">
        <f>'Food Delivery'!L8</f>
        <v>1486</v>
      </c>
      <c r="M22" s="165">
        <f>'Food Delivery'!M8</f>
        <v>2992</v>
      </c>
      <c r="P22" s="186"/>
      <c r="Q22" s="186"/>
      <c r="R22" s="186"/>
      <c r="W22" s="186"/>
    </row>
    <row r="23" spans="2:23">
      <c r="B23" s="59"/>
      <c r="C23" s="3"/>
      <c r="D23" s="193" t="s">
        <v>12</v>
      </c>
      <c r="E23" s="167"/>
      <c r="F23" s="121">
        <v>0.69099999999999995</v>
      </c>
      <c r="G23" s="121">
        <f>G22/F22-1</f>
        <v>0.99346405228758172</v>
      </c>
      <c r="H23" s="121">
        <f>H22/G22-1</f>
        <v>1.0672131147540984</v>
      </c>
      <c r="I23" s="168">
        <f>I22/H22-1</f>
        <v>0.51546391752577314</v>
      </c>
      <c r="J23" s="169"/>
      <c r="K23" s="121">
        <v>0.99</v>
      </c>
      <c r="L23" s="121">
        <f>L22/K22-1</f>
        <v>0.97869507323568583</v>
      </c>
      <c r="M23" s="168">
        <f>M22/L22-1</f>
        <v>1.0134589502018843</v>
      </c>
      <c r="P23" s="186"/>
      <c r="Q23" s="186"/>
      <c r="R23" s="186"/>
      <c r="W23" s="186"/>
    </row>
    <row r="24" spans="2:23">
      <c r="B24" s="59"/>
      <c r="C24" s="3"/>
      <c r="D24" s="193" t="s">
        <v>13</v>
      </c>
      <c r="E24" s="167"/>
      <c r="F24" s="121">
        <f>'Food Delivery'!F10</f>
        <v>0.69</v>
      </c>
      <c r="G24" s="121">
        <f>'Food Delivery'!G10</f>
        <v>1.41</v>
      </c>
      <c r="H24" s="121">
        <f>'Food Delivery'!H10</f>
        <v>0.86</v>
      </c>
      <c r="I24" s="168">
        <f>'Food Delivery'!I10</f>
        <v>0.52083333333333337</v>
      </c>
      <c r="J24" s="169"/>
      <c r="K24" s="121">
        <f>'Food Delivery'!K10</f>
        <v>1.05</v>
      </c>
      <c r="L24" s="121">
        <f>'Food Delivery'!L10</f>
        <v>1.27</v>
      </c>
      <c r="M24" s="168">
        <f>'Food Delivery'!M10</f>
        <v>0.77</v>
      </c>
      <c r="P24" s="186"/>
      <c r="Q24" s="186"/>
      <c r="R24" s="186"/>
      <c r="W24" s="186"/>
    </row>
    <row r="25" spans="2:23">
      <c r="B25" s="59"/>
      <c r="C25" s="3"/>
      <c r="D25" s="192" t="s">
        <v>14</v>
      </c>
      <c r="E25" s="164"/>
      <c r="F25" s="34">
        <v>-273</v>
      </c>
      <c r="G25" s="34">
        <v>-168</v>
      </c>
      <c r="H25" s="34">
        <v>-281</v>
      </c>
      <c r="I25" s="165">
        <v>-333</v>
      </c>
      <c r="J25" s="166"/>
      <c r="K25" s="34">
        <v>-596</v>
      </c>
      <c r="L25" s="34">
        <v>-313</v>
      </c>
      <c r="M25" s="165">
        <v>-651</v>
      </c>
      <c r="P25" s="186"/>
      <c r="Q25" s="186"/>
      <c r="R25" s="186"/>
      <c r="W25" s="186"/>
    </row>
    <row r="26" spans="2:23">
      <c r="B26" s="59"/>
      <c r="C26" s="3"/>
      <c r="D26" s="193" t="s">
        <v>15</v>
      </c>
      <c r="E26" s="167"/>
      <c r="F26" s="121">
        <f>F25/F22</f>
        <v>-0.89215686274509809</v>
      </c>
      <c r="G26" s="121">
        <f>G25/G22</f>
        <v>-0.27540983606557379</v>
      </c>
      <c r="H26" s="121">
        <f>H25/H22</f>
        <v>-0.22283901665344966</v>
      </c>
      <c r="I26" s="168">
        <f>I25/I22</f>
        <v>-0.17425431711145997</v>
      </c>
      <c r="J26" s="169"/>
      <c r="K26" s="121">
        <f>K25/K22</f>
        <v>-0.79360852197070575</v>
      </c>
      <c r="L26" s="121">
        <f>L25/L22</f>
        <v>-0.21063257065948857</v>
      </c>
      <c r="M26" s="168">
        <f>M25/M22</f>
        <v>-0.21758021390374332</v>
      </c>
      <c r="P26" s="186"/>
      <c r="Q26" s="186"/>
      <c r="R26" s="186"/>
      <c r="W26" s="186"/>
    </row>
    <row r="27" spans="2:23">
      <c r="B27" s="59"/>
      <c r="C27" s="3"/>
      <c r="D27" s="192" t="s">
        <v>16</v>
      </c>
      <c r="E27" s="164"/>
      <c r="F27" s="34">
        <f>'Food Delivery'!F11</f>
        <v>-283</v>
      </c>
      <c r="G27" s="34">
        <f>'Food Delivery'!G11</f>
        <v>-189</v>
      </c>
      <c r="H27" s="34">
        <f>'Food Delivery'!H11</f>
        <v>-312</v>
      </c>
      <c r="I27" s="165">
        <f>'Food Delivery'!I11</f>
        <v>-381</v>
      </c>
      <c r="J27" s="166"/>
      <c r="K27" s="34">
        <f>'Food Delivery'!K11</f>
        <v>-624</v>
      </c>
      <c r="L27" s="34">
        <f>'Food Delivery'!L11</f>
        <v>-355</v>
      </c>
      <c r="M27" s="165">
        <f>'Food Delivery'!M11</f>
        <v>-724</v>
      </c>
      <c r="P27" s="186"/>
      <c r="Q27" s="186"/>
      <c r="R27" s="186"/>
      <c r="W27" s="186"/>
    </row>
    <row r="28" spans="2:23">
      <c r="B28" s="59"/>
      <c r="C28" s="3"/>
      <c r="D28" s="193" t="s">
        <v>17</v>
      </c>
      <c r="E28" s="167"/>
      <c r="F28" s="121">
        <f>F27/F22</f>
        <v>-0.92483660130718959</v>
      </c>
      <c r="G28" s="121">
        <f>G27/G22</f>
        <v>-0.30983606557377047</v>
      </c>
      <c r="H28" s="121">
        <f>H27/H22</f>
        <v>-0.24742268041237114</v>
      </c>
      <c r="I28" s="168">
        <f>I27/I22</f>
        <v>-0.19937205651491366</v>
      </c>
      <c r="J28" s="169"/>
      <c r="K28" s="121">
        <f>K27/K22</f>
        <v>-0.83089214380825571</v>
      </c>
      <c r="L28" s="121">
        <f>L27/L22</f>
        <v>-0.2388963660834455</v>
      </c>
      <c r="M28" s="168">
        <f>M27/M22</f>
        <v>-0.24197860962566844</v>
      </c>
      <c r="P28" s="186"/>
      <c r="Q28" s="186"/>
      <c r="R28" s="186"/>
      <c r="W28" s="186"/>
    </row>
    <row r="29" spans="2:23">
      <c r="B29" s="59"/>
      <c r="C29" s="3"/>
      <c r="D29" s="191" t="s">
        <v>20</v>
      </c>
      <c r="E29" s="162"/>
      <c r="F29" s="16"/>
      <c r="G29" s="16"/>
      <c r="H29" s="16"/>
      <c r="I29" s="19"/>
      <c r="J29" s="163"/>
      <c r="K29" s="16"/>
      <c r="L29" s="16"/>
      <c r="M29" s="19"/>
    </row>
    <row r="30" spans="2:23" ht="15.6" customHeight="1">
      <c r="B30" s="59"/>
      <c r="C30" s="3"/>
      <c r="D30" s="192" t="s">
        <v>11</v>
      </c>
      <c r="E30" s="170"/>
      <c r="F30" s="34">
        <f>'Payments &amp; Fintech'!F11</f>
        <v>199</v>
      </c>
      <c r="G30" s="34">
        <f>'Payments &amp; Fintech'!G11</f>
        <v>252</v>
      </c>
      <c r="H30" s="34">
        <f>'Payments &amp; Fintech'!H11</f>
        <v>359</v>
      </c>
      <c r="I30" s="165">
        <f>'Payments &amp; Fintech'!I11</f>
        <v>480</v>
      </c>
      <c r="J30" s="166"/>
      <c r="K30" s="34">
        <f>'Payments &amp; Fintech'!K11</f>
        <v>428</v>
      </c>
      <c r="L30" s="34">
        <f>'Payments &amp; Fintech'!L11</f>
        <v>577</v>
      </c>
      <c r="M30" s="165">
        <f>'Payments &amp; Fintech'!M11</f>
        <v>796</v>
      </c>
      <c r="P30" s="186"/>
      <c r="Q30" s="186"/>
      <c r="R30" s="186"/>
      <c r="W30" s="186"/>
    </row>
    <row r="31" spans="2:23">
      <c r="B31" s="59"/>
      <c r="C31" s="3"/>
      <c r="D31" s="193" t="s">
        <v>12</v>
      </c>
      <c r="E31" s="170"/>
      <c r="F31" s="121">
        <v>0.16</v>
      </c>
      <c r="G31" s="121">
        <f>G30/F30-1</f>
        <v>0.26633165829145722</v>
      </c>
      <c r="H31" s="121">
        <f>H30/G30-1</f>
        <v>0.42460317460317465</v>
      </c>
      <c r="I31" s="168">
        <f>I30/H30-1</f>
        <v>0.3370473537604457</v>
      </c>
      <c r="J31" s="169"/>
      <c r="K31" s="121">
        <v>0.19</v>
      </c>
      <c r="L31" s="121">
        <f>L30/K30-1</f>
        <v>0.34813084112149539</v>
      </c>
      <c r="M31" s="168">
        <f>M30/L30-1</f>
        <v>0.37954939341421134</v>
      </c>
      <c r="P31" s="186"/>
      <c r="Q31" s="186"/>
      <c r="R31" s="186"/>
      <c r="W31" s="186"/>
    </row>
    <row r="32" spans="2:23">
      <c r="B32" s="59"/>
      <c r="C32" s="3"/>
      <c r="D32" s="193" t="s">
        <v>13</v>
      </c>
      <c r="E32" s="170"/>
      <c r="F32" s="121">
        <f>'Payments &amp; Fintech'!F13</f>
        <v>0.2</v>
      </c>
      <c r="G32" s="121">
        <f>'Payments &amp; Fintech'!G13</f>
        <v>0.28999999999999998</v>
      </c>
      <c r="H32" s="121">
        <f>'Payments &amp; Fintech'!H13</f>
        <v>0.44</v>
      </c>
      <c r="I32" s="168">
        <f>'Payments &amp; Fintech'!I13</f>
        <v>0.5533707865168539</v>
      </c>
      <c r="J32" s="169"/>
      <c r="K32" s="121">
        <f>'Payments &amp; Fintech'!K13</f>
        <v>0.21</v>
      </c>
      <c r="L32" s="121">
        <f>'Payments &amp; Fintech'!L13</f>
        <v>0.36</v>
      </c>
      <c r="M32" s="168">
        <f>'Payments &amp; Fintech'!M13</f>
        <v>0.45</v>
      </c>
      <c r="P32" s="186"/>
      <c r="Q32" s="186"/>
      <c r="R32" s="186"/>
      <c r="W32" s="186"/>
    </row>
    <row r="33" spans="2:23">
      <c r="B33" s="59"/>
      <c r="C33" s="3"/>
      <c r="D33" s="192" t="s">
        <v>14</v>
      </c>
      <c r="E33" s="170"/>
      <c r="F33" s="34">
        <v>-35</v>
      </c>
      <c r="G33" s="34">
        <v>-27</v>
      </c>
      <c r="H33" s="34">
        <v>-27</v>
      </c>
      <c r="I33" s="165">
        <v>-93</v>
      </c>
      <c r="J33" s="166"/>
      <c r="K33" s="34">
        <v>-60</v>
      </c>
      <c r="L33" s="34">
        <v>-59</v>
      </c>
      <c r="M33" s="165">
        <v>-52</v>
      </c>
      <c r="P33" s="186"/>
      <c r="Q33" s="186"/>
      <c r="R33" s="186"/>
      <c r="W33" s="186"/>
    </row>
    <row r="34" spans="2:23">
      <c r="B34" s="59"/>
      <c r="C34" s="3"/>
      <c r="D34" s="193" t="s">
        <v>15</v>
      </c>
      <c r="E34" s="170"/>
      <c r="F34" s="121">
        <f>F33/F30</f>
        <v>-0.17587939698492464</v>
      </c>
      <c r="G34" s="121">
        <f>G33/G30</f>
        <v>-0.10714285714285714</v>
      </c>
      <c r="H34" s="121">
        <f>H33/H30</f>
        <v>-7.5208913649025072E-2</v>
      </c>
      <c r="I34" s="168">
        <f>I33/I30</f>
        <v>-0.19375000000000001</v>
      </c>
      <c r="J34" s="169"/>
      <c r="K34" s="121">
        <f>K33/K30</f>
        <v>-0.14018691588785046</v>
      </c>
      <c r="L34" s="121">
        <f>L33/L30</f>
        <v>-0.10225303292894281</v>
      </c>
      <c r="M34" s="168">
        <f>M33/M30</f>
        <v>-6.5326633165829151E-2</v>
      </c>
      <c r="P34" s="186"/>
      <c r="Q34" s="186"/>
      <c r="R34" s="186"/>
      <c r="W34" s="186"/>
    </row>
    <row r="35" spans="2:23">
      <c r="B35" s="59"/>
      <c r="C35" s="3"/>
      <c r="D35" s="192" t="s">
        <v>16</v>
      </c>
      <c r="E35" s="170"/>
      <c r="F35" s="34">
        <f>'Payments &amp; Fintech'!F14</f>
        <v>-38</v>
      </c>
      <c r="G35" s="34">
        <f>'Payments &amp; Fintech'!G14</f>
        <v>-31</v>
      </c>
      <c r="H35" s="34">
        <f>'Payments &amp; Fintech'!H14</f>
        <v>-31</v>
      </c>
      <c r="I35" s="165">
        <f>'Payments &amp; Fintech'!I14</f>
        <v>-97</v>
      </c>
      <c r="J35" s="166"/>
      <c r="K35" s="34">
        <f>'Payments &amp; Fintech'!K14</f>
        <v>-67</v>
      </c>
      <c r="L35" s="34">
        <f>'Payments &amp; Fintech'!L14</f>
        <v>-68</v>
      </c>
      <c r="M35" s="165">
        <f>'Payments &amp; Fintech'!M14</f>
        <v>-60</v>
      </c>
      <c r="P35" s="186"/>
      <c r="Q35" s="186"/>
      <c r="R35" s="186"/>
      <c r="W35" s="186"/>
    </row>
    <row r="36" spans="2:23">
      <c r="B36" s="59"/>
      <c r="C36" s="3"/>
      <c r="D36" s="193" t="s">
        <v>17</v>
      </c>
      <c r="E36" s="170"/>
      <c r="F36" s="121">
        <f>F35/F30</f>
        <v>-0.19095477386934673</v>
      </c>
      <c r="G36" s="121">
        <f>G35/G30</f>
        <v>-0.12301587301587301</v>
      </c>
      <c r="H36" s="121">
        <f>H35/H30</f>
        <v>-8.6350974930362118E-2</v>
      </c>
      <c r="I36" s="168">
        <f>I35/I30</f>
        <v>-0.20208333333333334</v>
      </c>
      <c r="J36" s="169"/>
      <c r="K36" s="121">
        <f>K35/K30</f>
        <v>-0.15654205607476634</v>
      </c>
      <c r="L36" s="121">
        <f>L35/L30</f>
        <v>-0.11785095320623917</v>
      </c>
      <c r="M36" s="168">
        <f>M35/M30</f>
        <v>-7.5376884422110546E-2</v>
      </c>
      <c r="P36" s="186"/>
      <c r="Q36" s="186"/>
      <c r="R36" s="186"/>
      <c r="W36" s="186"/>
    </row>
    <row r="37" spans="2:23">
      <c r="B37" s="59"/>
      <c r="C37" s="3"/>
      <c r="D37" s="191" t="s">
        <v>21</v>
      </c>
      <c r="E37" s="162"/>
      <c r="F37" s="16"/>
      <c r="G37" s="16"/>
      <c r="H37" s="16"/>
      <c r="I37" s="19"/>
      <c r="J37" s="163"/>
      <c r="K37" s="16"/>
      <c r="L37" s="16"/>
      <c r="M37" s="19"/>
    </row>
    <row r="38" spans="2:23">
      <c r="B38" s="59"/>
      <c r="C38" s="3"/>
      <c r="D38" s="192" t="s">
        <v>11</v>
      </c>
      <c r="E38" s="170"/>
      <c r="F38" s="33">
        <f>Edtech!F5</f>
        <v>28</v>
      </c>
      <c r="G38" s="34">
        <f>Edtech!G5</f>
        <v>51</v>
      </c>
      <c r="H38" s="34">
        <f>Edtech!H5</f>
        <v>120</v>
      </c>
      <c r="I38" s="165">
        <f>Edtech!I5</f>
        <v>334</v>
      </c>
      <c r="J38" s="166"/>
      <c r="K38" s="33">
        <f>Edtech!K5</f>
        <v>68</v>
      </c>
      <c r="L38" s="34">
        <f>Edtech!L5</f>
        <v>115</v>
      </c>
      <c r="M38" s="165">
        <f>Edtech!M5</f>
        <v>425</v>
      </c>
      <c r="P38" s="186"/>
      <c r="Q38" s="186"/>
      <c r="R38" s="186"/>
      <c r="W38" s="186"/>
    </row>
    <row r="39" spans="2:23">
      <c r="B39" s="59"/>
      <c r="C39" s="3"/>
      <c r="D39" s="193" t="s">
        <v>12</v>
      </c>
      <c r="E39" s="170"/>
      <c r="F39" s="22" t="str">
        <f>Edtech!F6</f>
        <v>-</v>
      </c>
      <c r="G39" s="22">
        <f>Edtech!G6</f>
        <v>0.8214285714285714</v>
      </c>
      <c r="H39" s="121">
        <f>H38/G38-1</f>
        <v>1.3529411764705883</v>
      </c>
      <c r="I39" s="168">
        <f>I38/H38-1</f>
        <v>1.7833333333333332</v>
      </c>
      <c r="J39" s="169"/>
      <c r="K39" s="22" t="s">
        <v>22</v>
      </c>
      <c r="L39" s="22">
        <f>Edtech!L6</f>
        <v>0.69117647058823528</v>
      </c>
      <c r="M39" s="168">
        <f>M38/L38-1</f>
        <v>2.6956521739130435</v>
      </c>
      <c r="P39" s="186"/>
      <c r="Q39" s="186"/>
      <c r="R39" s="186"/>
      <c r="W39" s="186"/>
    </row>
    <row r="40" spans="2:23">
      <c r="B40" s="59"/>
      <c r="C40" s="3"/>
      <c r="D40" s="193" t="s">
        <v>13</v>
      </c>
      <c r="E40" s="170"/>
      <c r="F40" s="22" t="str">
        <f>Edtech!F7</f>
        <v>-</v>
      </c>
      <c r="G40" s="22">
        <f>Edtech!G7</f>
        <v>0.54</v>
      </c>
      <c r="H40" s="121">
        <f>Edtech!H7</f>
        <v>0.51</v>
      </c>
      <c r="I40" s="168">
        <f>Edtech!I7</f>
        <v>0.38</v>
      </c>
      <c r="J40" s="169"/>
      <c r="K40" s="22" t="str">
        <f>Edtech!K7</f>
        <v>-</v>
      </c>
      <c r="L40" s="22">
        <f>Edtech!L7</f>
        <v>0.56000000000000005</v>
      </c>
      <c r="M40" s="168">
        <f>Edtech!M7</f>
        <v>0.55038759689922478</v>
      </c>
      <c r="P40" s="186"/>
      <c r="Q40" s="186"/>
      <c r="R40" s="186"/>
      <c r="W40" s="186"/>
    </row>
    <row r="41" spans="2:23">
      <c r="B41" s="59"/>
      <c r="C41" s="3"/>
      <c r="D41" s="192" t="s">
        <v>14</v>
      </c>
      <c r="E41" s="170"/>
      <c r="F41" s="33">
        <v>-5</v>
      </c>
      <c r="G41" s="34">
        <v>-11</v>
      </c>
      <c r="H41" s="34">
        <v>-42</v>
      </c>
      <c r="I41" s="165">
        <v>-167</v>
      </c>
      <c r="J41" s="166"/>
      <c r="K41" s="33">
        <v>-18</v>
      </c>
      <c r="L41" s="34">
        <v>-11</v>
      </c>
      <c r="M41" s="165">
        <v>-100</v>
      </c>
      <c r="P41" s="186"/>
      <c r="Q41" s="186"/>
      <c r="R41" s="186"/>
      <c r="W41" s="186"/>
    </row>
    <row r="42" spans="2:23">
      <c r="B42" s="59"/>
      <c r="C42" s="3"/>
      <c r="D42" s="193" t="s">
        <v>15</v>
      </c>
      <c r="E42" s="170"/>
      <c r="F42" s="22">
        <f>F41/F38</f>
        <v>-0.17857142857142858</v>
      </c>
      <c r="G42" s="121">
        <f>G41/G38</f>
        <v>-0.21568627450980393</v>
      </c>
      <c r="H42" s="121">
        <f>H41/H38</f>
        <v>-0.35</v>
      </c>
      <c r="I42" s="168">
        <f>I41/I38</f>
        <v>-0.5</v>
      </c>
      <c r="J42" s="169"/>
      <c r="K42" s="22">
        <f>K41/K38</f>
        <v>-0.26470588235294118</v>
      </c>
      <c r="L42" s="121">
        <f>L41/L38</f>
        <v>-9.5652173913043481E-2</v>
      </c>
      <c r="M42" s="168">
        <f>M41/M38</f>
        <v>-0.23529411764705882</v>
      </c>
      <c r="P42" s="186"/>
      <c r="Q42" s="186"/>
      <c r="R42" s="186"/>
      <c r="W42" s="186"/>
    </row>
    <row r="43" spans="2:23">
      <c r="B43" s="59"/>
      <c r="C43" s="3"/>
      <c r="D43" s="192" t="s">
        <v>16</v>
      </c>
      <c r="E43" s="170"/>
      <c r="F43" s="33">
        <f>Edtech!F8</f>
        <v>-6</v>
      </c>
      <c r="G43" s="34">
        <f>Edtech!G8</f>
        <v>-13</v>
      </c>
      <c r="H43" s="34">
        <f>Edtech!H8</f>
        <v>-48</v>
      </c>
      <c r="I43" s="165">
        <f>Edtech!I8</f>
        <v>-178</v>
      </c>
      <c r="J43" s="166"/>
      <c r="K43" s="33">
        <f>Edtech!K8</f>
        <v>-19</v>
      </c>
      <c r="L43" s="34">
        <f>Edtech!L8</f>
        <v>-14</v>
      </c>
      <c r="M43" s="165">
        <f>Edtech!M8</f>
        <v>-117</v>
      </c>
      <c r="P43" s="186"/>
      <c r="Q43" s="186"/>
      <c r="R43" s="186"/>
      <c r="W43" s="186"/>
    </row>
    <row r="44" spans="2:23">
      <c r="B44" s="59"/>
      <c r="C44" s="3"/>
      <c r="D44" s="193" t="s">
        <v>17</v>
      </c>
      <c r="E44" s="170"/>
      <c r="F44" s="22">
        <f>F43/F38</f>
        <v>-0.21428571428571427</v>
      </c>
      <c r="G44" s="121">
        <f>G43/G38</f>
        <v>-0.25490196078431371</v>
      </c>
      <c r="H44" s="121">
        <f>H43/H38</f>
        <v>-0.4</v>
      </c>
      <c r="I44" s="168">
        <f>I43/I38</f>
        <v>-0.53293413173652693</v>
      </c>
      <c r="J44" s="169"/>
      <c r="K44" s="22">
        <f>K43/K38</f>
        <v>-0.27941176470588236</v>
      </c>
      <c r="L44" s="121">
        <f>L43/L38</f>
        <v>-0.12173913043478261</v>
      </c>
      <c r="M44" s="168">
        <f>M43/M38</f>
        <v>-0.2752941176470588</v>
      </c>
      <c r="P44" s="186"/>
      <c r="Q44" s="186"/>
      <c r="R44" s="186"/>
      <c r="W44" s="186"/>
    </row>
    <row r="45" spans="2:23">
      <c r="B45" s="59"/>
      <c r="C45" s="3"/>
      <c r="D45" s="191" t="s">
        <v>23</v>
      </c>
      <c r="E45" s="162"/>
      <c r="F45" s="16"/>
      <c r="G45" s="16"/>
      <c r="H45" s="16"/>
      <c r="I45" s="19"/>
      <c r="J45" s="163"/>
      <c r="K45" s="16"/>
      <c r="L45" s="16"/>
      <c r="M45" s="19"/>
    </row>
    <row r="46" spans="2:23">
      <c r="B46" s="59"/>
      <c r="C46" s="3"/>
      <c r="D46" s="192" t="s">
        <v>11</v>
      </c>
      <c r="E46" s="170"/>
      <c r="F46" s="34">
        <f>Etail!F12</f>
        <v>525</v>
      </c>
      <c r="G46" s="34">
        <f>Etail!G12</f>
        <v>965</v>
      </c>
      <c r="H46" s="34">
        <f>Etail!H12</f>
        <v>1029</v>
      </c>
      <c r="I46" s="165">
        <f>Etail!I12</f>
        <v>852</v>
      </c>
      <c r="J46" s="166"/>
      <c r="K46" s="34">
        <f>Etail!K12</f>
        <v>1363</v>
      </c>
      <c r="L46" s="34">
        <f>Etail!L12</f>
        <v>2250</v>
      </c>
      <c r="M46" s="165">
        <f>Etail!M12</f>
        <v>2259</v>
      </c>
      <c r="P46" s="186"/>
      <c r="Q46" s="186"/>
      <c r="R46" s="186"/>
      <c r="W46" s="186"/>
    </row>
    <row r="47" spans="2:23">
      <c r="B47" s="59"/>
      <c r="C47" s="3"/>
      <c r="D47" s="193" t="s">
        <v>12</v>
      </c>
      <c r="E47" s="170"/>
      <c r="F47" s="121">
        <v>-0.38</v>
      </c>
      <c r="G47" s="121">
        <f>G46/F46-1</f>
        <v>0.838095238095238</v>
      </c>
      <c r="H47" s="121">
        <f>H46/G46-1</f>
        <v>6.6321243523316031E-2</v>
      </c>
      <c r="I47" s="168">
        <f>I46/H46-1</f>
        <v>-0.17201166180758021</v>
      </c>
      <c r="J47" s="169"/>
      <c r="K47" s="121">
        <v>-0.11</v>
      </c>
      <c r="L47" s="121">
        <f>L46/K46-1</f>
        <v>0.65077035950110051</v>
      </c>
      <c r="M47" s="168">
        <f>M46/L46-1</f>
        <v>4.0000000000000036E-3</v>
      </c>
      <c r="P47" s="186"/>
      <c r="Q47" s="186"/>
      <c r="R47" s="186"/>
      <c r="W47" s="186"/>
    </row>
    <row r="48" spans="2:23">
      <c r="B48" s="59"/>
      <c r="C48" s="3"/>
      <c r="D48" s="193" t="s">
        <v>13</v>
      </c>
      <c r="E48" s="170"/>
      <c r="F48" s="121">
        <f>Etail!F14</f>
        <v>0.13</v>
      </c>
      <c r="G48" s="121">
        <f>Etail!G14</f>
        <v>0.7</v>
      </c>
      <c r="H48" s="121">
        <f>Etail!H14</f>
        <v>0.04</v>
      </c>
      <c r="I48" s="168">
        <f>Etail!I14</f>
        <v>-4.2759961127308066E-2</v>
      </c>
      <c r="J48" s="169"/>
      <c r="K48" s="121">
        <f>Etail!K14</f>
        <v>0.16</v>
      </c>
      <c r="L48" s="121">
        <f>Etail!L14</f>
        <v>0.54</v>
      </c>
      <c r="M48" s="168">
        <f>Etail!M14</f>
        <v>0.03</v>
      </c>
      <c r="P48" s="186"/>
      <c r="Q48" s="186"/>
      <c r="R48" s="186"/>
      <c r="W48" s="186"/>
    </row>
    <row r="49" spans="2:23">
      <c r="B49" s="59"/>
      <c r="C49" s="3"/>
      <c r="D49" s="192" t="s">
        <v>14</v>
      </c>
      <c r="E49" s="170"/>
      <c r="F49" s="34">
        <v>-1</v>
      </c>
      <c r="G49" s="34">
        <v>40</v>
      </c>
      <c r="H49" s="34">
        <v>10</v>
      </c>
      <c r="I49" s="165">
        <v>-14</v>
      </c>
      <c r="J49" s="166"/>
      <c r="K49" s="34">
        <v>8</v>
      </c>
      <c r="L49" s="34">
        <v>102</v>
      </c>
      <c r="M49" s="165">
        <v>12</v>
      </c>
      <c r="P49" s="186"/>
      <c r="Q49" s="186"/>
      <c r="R49" s="186"/>
      <c r="W49" s="186"/>
    </row>
    <row r="50" spans="2:23">
      <c r="B50" s="59"/>
      <c r="C50" s="3"/>
      <c r="D50" s="193" t="s">
        <v>15</v>
      </c>
      <c r="E50" s="170"/>
      <c r="F50" s="121">
        <f>F49/F46</f>
        <v>-1.9047619047619048E-3</v>
      </c>
      <c r="G50" s="121">
        <f>G49/G46</f>
        <v>4.145077720207254E-2</v>
      </c>
      <c r="H50" s="121">
        <f>H49/H46</f>
        <v>9.7181729834791061E-3</v>
      </c>
      <c r="I50" s="168">
        <f>I49/I46</f>
        <v>-1.6431924882629109E-2</v>
      </c>
      <c r="J50" s="169"/>
      <c r="K50" s="121">
        <f>K49/K46</f>
        <v>5.8694057226705799E-3</v>
      </c>
      <c r="L50" s="121">
        <f>L49/L46</f>
        <v>4.5333333333333337E-2</v>
      </c>
      <c r="M50" s="168">
        <f>M49/M46</f>
        <v>5.3120849933598934E-3</v>
      </c>
      <c r="P50" s="186"/>
      <c r="Q50" s="186"/>
      <c r="R50" s="186"/>
      <c r="W50" s="186"/>
    </row>
    <row r="51" spans="2:23">
      <c r="B51" s="59"/>
      <c r="C51" s="3"/>
      <c r="D51" s="192" t="s">
        <v>16</v>
      </c>
      <c r="E51" s="170"/>
      <c r="F51" s="34">
        <f>Etail!F15</f>
        <v>-15</v>
      </c>
      <c r="G51" s="34">
        <f>Etail!G15</f>
        <v>24</v>
      </c>
      <c r="H51" s="34">
        <f>Etail!H15</f>
        <v>-11</v>
      </c>
      <c r="I51" s="165">
        <f>Etail!I15</f>
        <v>-38</v>
      </c>
      <c r="J51" s="166"/>
      <c r="K51" s="34">
        <f>Etail!K15</f>
        <v>-20</v>
      </c>
      <c r="L51" s="34">
        <f>Etail!L15</f>
        <v>68</v>
      </c>
      <c r="M51" s="165">
        <f>Etail!M15</f>
        <v>-35</v>
      </c>
      <c r="P51" s="186"/>
      <c r="Q51" s="186"/>
      <c r="R51" s="186"/>
      <c r="W51" s="186"/>
    </row>
    <row r="52" spans="2:23">
      <c r="B52" s="59"/>
      <c r="C52" s="3"/>
      <c r="D52" s="193" t="s">
        <v>17</v>
      </c>
      <c r="E52" s="170"/>
      <c r="F52" s="121">
        <f>F51/F46</f>
        <v>-2.8571428571428571E-2</v>
      </c>
      <c r="G52" s="121">
        <f>G51/G46</f>
        <v>2.4870466321243522E-2</v>
      </c>
      <c r="H52" s="121">
        <f>H51/H46</f>
        <v>-1.0689990281827016E-2</v>
      </c>
      <c r="I52" s="168">
        <f>I51/I46</f>
        <v>-4.4600938967136149E-2</v>
      </c>
      <c r="J52" s="169"/>
      <c r="K52" s="121">
        <f>K51/K46</f>
        <v>-1.4673514306676448E-2</v>
      </c>
      <c r="L52" s="121">
        <f>L51/L46</f>
        <v>3.0222222222222223E-2</v>
      </c>
      <c r="M52" s="168">
        <f>M51/M46</f>
        <v>-1.5493581230633024E-2</v>
      </c>
      <c r="P52" s="186"/>
      <c r="Q52" s="186"/>
      <c r="R52" s="186"/>
      <c r="W52" s="186"/>
    </row>
    <row r="53" spans="2:23">
      <c r="B53" s="59"/>
      <c r="C53" s="3"/>
      <c r="D53" s="191" t="s">
        <v>24</v>
      </c>
      <c r="E53" s="162"/>
      <c r="F53" s="16"/>
      <c r="G53" s="16"/>
      <c r="H53" s="16"/>
      <c r="I53" s="19"/>
      <c r="J53" s="163"/>
      <c r="K53" s="16"/>
      <c r="L53" s="16"/>
      <c r="M53" s="19"/>
    </row>
    <row r="54" spans="2:23" ht="12.95" customHeight="1">
      <c r="B54" s="59"/>
      <c r="C54" s="3"/>
      <c r="D54" s="192" t="s">
        <v>11</v>
      </c>
      <c r="E54" s="170"/>
      <c r="F54" s="34">
        <v>146</v>
      </c>
      <c r="G54" s="33" t="s">
        <v>22</v>
      </c>
      <c r="H54" s="33" t="s">
        <v>22</v>
      </c>
      <c r="I54" s="171" t="s">
        <v>22</v>
      </c>
      <c r="J54" s="163"/>
      <c r="K54" s="34">
        <v>146</v>
      </c>
      <c r="L54" s="33" t="s">
        <v>22</v>
      </c>
      <c r="M54" s="171" t="s">
        <v>22</v>
      </c>
      <c r="P54" s="186"/>
      <c r="Q54" s="186"/>
      <c r="R54" s="186"/>
      <c r="W54" s="186"/>
    </row>
    <row r="55" spans="2:23">
      <c r="B55" s="59"/>
      <c r="C55" s="3"/>
      <c r="D55" s="193" t="s">
        <v>12</v>
      </c>
      <c r="E55" s="170"/>
      <c r="F55" s="121">
        <v>6.6000000000000003E-2</v>
      </c>
      <c r="G55" s="22" t="s">
        <v>22</v>
      </c>
      <c r="H55" s="22" t="s">
        <v>22</v>
      </c>
      <c r="I55" s="172" t="s">
        <v>22</v>
      </c>
      <c r="J55" s="163"/>
      <c r="K55" s="121">
        <v>-0.376</v>
      </c>
      <c r="L55" s="22" t="s">
        <v>22</v>
      </c>
      <c r="M55" s="172" t="s">
        <v>22</v>
      </c>
      <c r="P55" s="186"/>
      <c r="Q55" s="186"/>
      <c r="R55" s="186"/>
      <c r="W55" s="186"/>
    </row>
    <row r="56" spans="2:23">
      <c r="B56" s="59"/>
      <c r="C56" s="3"/>
      <c r="D56" s="193" t="s">
        <v>13</v>
      </c>
      <c r="E56" s="170"/>
      <c r="F56" s="121">
        <v>0.04</v>
      </c>
      <c r="G56" s="22" t="s">
        <v>22</v>
      </c>
      <c r="H56" s="22" t="s">
        <v>22</v>
      </c>
      <c r="I56" s="172" t="s">
        <v>22</v>
      </c>
      <c r="J56" s="163"/>
      <c r="K56" s="121">
        <v>0.08</v>
      </c>
      <c r="L56" s="22" t="s">
        <v>22</v>
      </c>
      <c r="M56" s="172" t="s">
        <v>22</v>
      </c>
      <c r="P56" s="186"/>
      <c r="Q56" s="186"/>
      <c r="R56" s="186"/>
      <c r="W56" s="186"/>
    </row>
    <row r="57" spans="2:23">
      <c r="B57" s="59"/>
      <c r="C57" s="3"/>
      <c r="D57" s="192" t="s">
        <v>14</v>
      </c>
      <c r="E57" s="170"/>
      <c r="F57" s="34">
        <v>-19</v>
      </c>
      <c r="G57" s="33" t="s">
        <v>22</v>
      </c>
      <c r="H57" s="33" t="s">
        <v>22</v>
      </c>
      <c r="I57" s="171" t="s">
        <v>22</v>
      </c>
      <c r="J57" s="163"/>
      <c r="K57" s="34">
        <v>-19</v>
      </c>
      <c r="L57" s="33" t="s">
        <v>22</v>
      </c>
      <c r="M57" s="171" t="s">
        <v>22</v>
      </c>
      <c r="P57" s="186"/>
      <c r="Q57" s="186"/>
      <c r="R57" s="186"/>
      <c r="W57" s="186"/>
    </row>
    <row r="58" spans="2:23">
      <c r="B58" s="59"/>
      <c r="C58" s="3"/>
      <c r="D58" s="193" t="s">
        <v>15</v>
      </c>
      <c r="E58" s="170"/>
      <c r="F58" s="121">
        <f>F57/F54</f>
        <v>-0.13013698630136986</v>
      </c>
      <c r="G58" s="22" t="s">
        <v>22</v>
      </c>
      <c r="H58" s="22" t="s">
        <v>22</v>
      </c>
      <c r="I58" s="172" t="s">
        <v>22</v>
      </c>
      <c r="J58" s="163"/>
      <c r="K58" s="121">
        <f>K57/K54</f>
        <v>-0.13013698630136986</v>
      </c>
      <c r="L58" s="22" t="s">
        <v>22</v>
      </c>
      <c r="M58" s="172" t="s">
        <v>22</v>
      </c>
      <c r="P58" s="186"/>
      <c r="Q58" s="186"/>
      <c r="R58" s="186"/>
      <c r="W58" s="186"/>
    </row>
    <row r="59" spans="2:23">
      <c r="B59" s="59"/>
      <c r="C59" s="3"/>
      <c r="D59" s="192" t="s">
        <v>16</v>
      </c>
      <c r="E59" s="170"/>
      <c r="F59" s="34">
        <v>-21</v>
      </c>
      <c r="G59" s="33" t="s">
        <v>22</v>
      </c>
      <c r="H59" s="33" t="s">
        <v>22</v>
      </c>
      <c r="I59" s="171" t="s">
        <v>22</v>
      </c>
      <c r="J59" s="163"/>
      <c r="K59" s="34">
        <v>-22</v>
      </c>
      <c r="L59" s="33" t="s">
        <v>22</v>
      </c>
      <c r="M59" s="171" t="s">
        <v>22</v>
      </c>
      <c r="P59" s="186"/>
      <c r="Q59" s="186"/>
      <c r="R59" s="186"/>
      <c r="W59" s="186"/>
    </row>
    <row r="60" spans="2:23">
      <c r="B60" s="59"/>
      <c r="C60" s="3"/>
      <c r="D60" s="193" t="s">
        <v>17</v>
      </c>
      <c r="E60" s="170"/>
      <c r="F60" s="121">
        <f>F59/F54</f>
        <v>-0.14383561643835616</v>
      </c>
      <c r="G60" s="22" t="s">
        <v>22</v>
      </c>
      <c r="H60" s="22" t="s">
        <v>22</v>
      </c>
      <c r="I60" s="172" t="s">
        <v>22</v>
      </c>
      <c r="J60" s="163"/>
      <c r="K60" s="121">
        <f>K59/K54</f>
        <v>-0.15068493150684931</v>
      </c>
      <c r="L60" s="22" t="s">
        <v>22</v>
      </c>
      <c r="M60" s="172" t="s">
        <v>22</v>
      </c>
      <c r="P60" s="186"/>
      <c r="Q60" s="186"/>
      <c r="R60" s="186"/>
      <c r="W60" s="186"/>
    </row>
    <row r="61" spans="2:23" ht="14.45">
      <c r="B61" s="59"/>
      <c r="C61" s="3"/>
      <c r="D61" s="191" t="s">
        <v>25</v>
      </c>
      <c r="E61" s="162"/>
      <c r="F61" s="16"/>
      <c r="G61" s="16"/>
      <c r="H61" s="16"/>
      <c r="I61" s="19"/>
      <c r="J61" s="163"/>
      <c r="K61" s="16"/>
      <c r="L61" s="16"/>
      <c r="M61" s="19"/>
    </row>
    <row r="62" spans="2:23">
      <c r="B62" s="59"/>
      <c r="C62" s="3"/>
      <c r="D62" s="192" t="s">
        <v>11</v>
      </c>
      <c r="E62" s="164"/>
      <c r="F62" s="34">
        <v>117</v>
      </c>
      <c r="G62" s="34">
        <v>102</v>
      </c>
      <c r="H62" s="34">
        <v>101</v>
      </c>
      <c r="I62" s="165">
        <v>301</v>
      </c>
      <c r="J62" s="163"/>
      <c r="K62" s="34">
        <v>229</v>
      </c>
      <c r="L62" s="34">
        <v>203</v>
      </c>
      <c r="M62" s="165">
        <v>378</v>
      </c>
      <c r="P62" s="186"/>
      <c r="Q62" s="186"/>
      <c r="R62" s="186"/>
      <c r="W62" s="186"/>
    </row>
    <row r="63" spans="2:23">
      <c r="B63" s="59"/>
      <c r="C63" s="3"/>
      <c r="D63" s="193" t="s">
        <v>12</v>
      </c>
      <c r="E63" s="167"/>
      <c r="F63" s="121">
        <v>0.24</v>
      </c>
      <c r="G63" s="121">
        <f>G62/F62-1</f>
        <v>-0.12820512820512819</v>
      </c>
      <c r="H63" s="121">
        <f>H62/G62-1</f>
        <v>-9.8039215686274161E-3</v>
      </c>
      <c r="I63" s="168">
        <f>I62/H62-1</f>
        <v>1.9801980198019802</v>
      </c>
      <c r="J63" s="163"/>
      <c r="K63" s="121">
        <v>0.05</v>
      </c>
      <c r="L63" s="121">
        <f>L62/K62-1</f>
        <v>-0.11353711790393017</v>
      </c>
      <c r="M63" s="168">
        <f>M62/L62-1</f>
        <v>0.86206896551724133</v>
      </c>
      <c r="P63" s="186"/>
      <c r="Q63" s="186"/>
      <c r="R63" s="186"/>
      <c r="W63" s="186"/>
    </row>
    <row r="64" spans="2:23">
      <c r="B64" s="59"/>
      <c r="C64" s="3"/>
      <c r="D64" s="193" t="s">
        <v>13</v>
      </c>
      <c r="E64" s="167"/>
      <c r="F64" s="121">
        <v>0.26</v>
      </c>
      <c r="G64" s="121">
        <v>0.28999999999999998</v>
      </c>
      <c r="H64" s="121">
        <v>0.82</v>
      </c>
      <c r="I64" s="168">
        <v>1.17</v>
      </c>
      <c r="J64" s="163"/>
      <c r="K64" s="121">
        <v>0.21</v>
      </c>
      <c r="L64" s="121">
        <v>0.26</v>
      </c>
      <c r="M64" s="168">
        <v>1.41</v>
      </c>
      <c r="P64" s="186"/>
      <c r="Q64" s="186"/>
      <c r="R64" s="186"/>
      <c r="W64" s="186"/>
    </row>
    <row r="65" spans="2:23">
      <c r="B65" s="59"/>
      <c r="C65" s="3"/>
      <c r="D65" s="192" t="s">
        <v>14</v>
      </c>
      <c r="E65" s="164"/>
      <c r="F65" s="34">
        <v>-25</v>
      </c>
      <c r="G65" s="34">
        <v>-30</v>
      </c>
      <c r="H65" s="34">
        <v>-77</v>
      </c>
      <c r="I65" s="165">
        <v>-139</v>
      </c>
      <c r="J65" s="163"/>
      <c r="K65" s="34">
        <v>-57</v>
      </c>
      <c r="L65" s="34">
        <v>-63</v>
      </c>
      <c r="M65" s="165">
        <v>-194</v>
      </c>
      <c r="P65" s="186"/>
      <c r="Q65" s="186"/>
      <c r="R65" s="186"/>
      <c r="W65" s="186"/>
    </row>
    <row r="66" spans="2:23">
      <c r="B66" s="59"/>
      <c r="C66" s="3"/>
      <c r="D66" s="193" t="s">
        <v>15</v>
      </c>
      <c r="E66" s="167"/>
      <c r="F66" s="121">
        <f>F65/F62</f>
        <v>-0.21367521367521367</v>
      </c>
      <c r="G66" s="121">
        <f>G65/G62</f>
        <v>-0.29411764705882354</v>
      </c>
      <c r="H66" s="121">
        <f>H65/H62</f>
        <v>-0.76237623762376239</v>
      </c>
      <c r="I66" s="168">
        <f>I65/I62</f>
        <v>-0.46179401993355484</v>
      </c>
      <c r="J66" s="163"/>
      <c r="K66" s="121">
        <f>K65/K62</f>
        <v>-0.24890829694323144</v>
      </c>
      <c r="L66" s="121">
        <f>L65/L62</f>
        <v>-0.31034482758620691</v>
      </c>
      <c r="M66" s="168">
        <f>M65/M62</f>
        <v>-0.51322751322751325</v>
      </c>
      <c r="P66" s="186"/>
      <c r="Q66" s="186"/>
      <c r="R66" s="186"/>
      <c r="W66" s="186"/>
    </row>
    <row r="67" spans="2:23">
      <c r="B67" s="59"/>
      <c r="C67" s="3"/>
      <c r="D67" s="192" t="s">
        <v>16</v>
      </c>
      <c r="E67" s="164"/>
      <c r="F67" s="34">
        <v>-26</v>
      </c>
      <c r="G67" s="34">
        <v>-34</v>
      </c>
      <c r="H67" s="34">
        <v>-78</v>
      </c>
      <c r="I67" s="165">
        <v>-145</v>
      </c>
      <c r="J67" s="163"/>
      <c r="K67" s="34">
        <v>-64</v>
      </c>
      <c r="L67" s="34">
        <v>-69</v>
      </c>
      <c r="M67" s="165">
        <v>-200</v>
      </c>
      <c r="P67" s="186"/>
      <c r="Q67" s="186"/>
      <c r="R67" s="186"/>
      <c r="W67" s="186"/>
    </row>
    <row r="68" spans="2:23">
      <c r="B68" s="59"/>
      <c r="C68" s="3"/>
      <c r="D68" s="193" t="s">
        <v>17</v>
      </c>
      <c r="E68" s="167"/>
      <c r="F68" s="121">
        <f>F67/F62</f>
        <v>-0.22222222222222221</v>
      </c>
      <c r="G68" s="121">
        <f>G67/G62</f>
        <v>-0.33333333333333331</v>
      </c>
      <c r="H68" s="121">
        <f>H67/H62</f>
        <v>-0.7722772277227723</v>
      </c>
      <c r="I68" s="168">
        <f>I67/I62</f>
        <v>-0.48172757475083056</v>
      </c>
      <c r="J68" s="163"/>
      <c r="K68" s="121">
        <f>K67/K62</f>
        <v>-0.27947598253275108</v>
      </c>
      <c r="L68" s="121">
        <f>L67/L62</f>
        <v>-0.33990147783251229</v>
      </c>
      <c r="M68" s="168">
        <f>M67/M62</f>
        <v>-0.52910052910052907</v>
      </c>
      <c r="P68" s="186"/>
      <c r="Q68" s="186"/>
      <c r="R68" s="186"/>
      <c r="W68" s="186"/>
    </row>
    <row r="69" spans="2:23">
      <c r="B69" s="59"/>
      <c r="C69" s="3"/>
      <c r="D69" s="193"/>
      <c r="E69" s="167"/>
      <c r="F69" s="121"/>
      <c r="G69" s="121"/>
      <c r="H69" s="121"/>
      <c r="I69" s="121"/>
      <c r="J69" s="163"/>
      <c r="K69" s="121"/>
      <c r="L69" s="121"/>
      <c r="M69" s="165"/>
      <c r="P69" s="186"/>
      <c r="Q69" s="186"/>
      <c r="R69" s="186"/>
      <c r="W69" s="186"/>
    </row>
    <row r="70" spans="2:23">
      <c r="B70" s="59"/>
      <c r="C70" s="3"/>
      <c r="D70" s="194" t="s">
        <v>26</v>
      </c>
      <c r="E70" s="195"/>
      <c r="F70" s="196"/>
      <c r="G70" s="196"/>
      <c r="H70" s="196"/>
      <c r="I70" s="197"/>
      <c r="J70" s="163"/>
      <c r="K70" s="196"/>
      <c r="L70" s="196"/>
      <c r="M70" s="197"/>
    </row>
    <row r="71" spans="2:23">
      <c r="B71" s="59"/>
      <c r="C71" s="3"/>
      <c r="D71" s="10" t="s">
        <v>11</v>
      </c>
      <c r="E71" s="170"/>
      <c r="F71" s="34">
        <f>F79+F87</f>
        <v>8017</v>
      </c>
      <c r="G71" s="34">
        <f>G79+G87</f>
        <v>10082</v>
      </c>
      <c r="H71" s="34">
        <f>H79+H87</f>
        <v>12463</v>
      </c>
      <c r="I71" s="36">
        <f>I79+I87</f>
        <v>11309</v>
      </c>
      <c r="J71" s="163"/>
      <c r="K71" s="34">
        <f>K79+K87</f>
        <v>17189</v>
      </c>
      <c r="L71" s="34">
        <f>L79+L87</f>
        <v>22526</v>
      </c>
      <c r="M71" s="36">
        <f>M79+M87</f>
        <v>25794</v>
      </c>
      <c r="P71" s="186"/>
      <c r="Q71" s="186"/>
      <c r="R71" s="186"/>
      <c r="W71" s="186"/>
    </row>
    <row r="72" spans="2:23">
      <c r="B72" s="59"/>
      <c r="C72" s="3"/>
      <c r="D72" s="21" t="s">
        <v>12</v>
      </c>
      <c r="E72" s="170"/>
      <c r="F72" s="121">
        <v>0.13900000000000001</v>
      </c>
      <c r="G72" s="121">
        <f>G71/F71-1</f>
        <v>0.25757764749906453</v>
      </c>
      <c r="H72" s="121">
        <f>H71/G71-1</f>
        <v>0.23616345963102559</v>
      </c>
      <c r="I72" s="125">
        <f>I71/H71-1</f>
        <v>-9.2594078472277963E-2</v>
      </c>
      <c r="J72" s="163"/>
      <c r="K72" s="121">
        <v>0.16600000000000001</v>
      </c>
      <c r="L72" s="121">
        <f>L71/K71-1</f>
        <v>0.31048926639129681</v>
      </c>
      <c r="M72" s="168">
        <f>M71/L71-1</f>
        <v>0.14507680014205815</v>
      </c>
      <c r="P72" s="186"/>
      <c r="Q72" s="186"/>
      <c r="R72" s="186"/>
      <c r="W72" s="186"/>
    </row>
    <row r="73" spans="2:23">
      <c r="B73" s="59"/>
      <c r="C73" s="3"/>
      <c r="D73" s="21" t="s">
        <v>13</v>
      </c>
      <c r="E73" s="170"/>
      <c r="F73" s="121">
        <v>0.18</v>
      </c>
      <c r="G73" s="121">
        <v>0.28000000000000003</v>
      </c>
      <c r="H73" s="121">
        <v>0.23</v>
      </c>
      <c r="I73" s="125">
        <v>-1.4576776544641378E-2</v>
      </c>
      <c r="J73" s="163"/>
      <c r="K73" s="121">
        <v>0.21</v>
      </c>
      <c r="L73" s="121">
        <v>0.28000000000000003</v>
      </c>
      <c r="M73" s="168">
        <v>0.16</v>
      </c>
      <c r="P73" s="186"/>
      <c r="Q73" s="186"/>
      <c r="R73" s="186"/>
      <c r="W73" s="186"/>
    </row>
    <row r="74" spans="2:23">
      <c r="B74" s="59"/>
      <c r="C74" s="3"/>
      <c r="D74" s="10" t="s">
        <v>14</v>
      </c>
      <c r="E74" s="170"/>
      <c r="F74" s="34">
        <f>F82+F90</f>
        <v>2682</v>
      </c>
      <c r="G74" s="34">
        <f>G82+G90</f>
        <v>3464</v>
      </c>
      <c r="H74" s="34">
        <f>H82+H90</f>
        <v>4012</v>
      </c>
      <c r="I74" s="36">
        <f>I82+I90</f>
        <v>3142</v>
      </c>
      <c r="J74" s="163"/>
      <c r="K74" s="34">
        <f>K82+K90</f>
        <v>5455</v>
      </c>
      <c r="L74" s="34">
        <f>L82+L90</f>
        <v>7229</v>
      </c>
      <c r="M74" s="36">
        <f>M82+M90</f>
        <v>7623</v>
      </c>
      <c r="P74" s="186"/>
      <c r="Q74" s="186"/>
      <c r="R74" s="186"/>
      <c r="W74" s="186"/>
    </row>
    <row r="75" spans="2:23">
      <c r="B75" s="59"/>
      <c r="C75" s="3"/>
      <c r="D75" s="21" t="s">
        <v>15</v>
      </c>
      <c r="E75" s="170"/>
      <c r="F75" s="121">
        <f>F74/F71</f>
        <v>0.33453910440314333</v>
      </c>
      <c r="G75" s="121">
        <f>G74/G71</f>
        <v>0.34358262249553662</v>
      </c>
      <c r="H75" s="121">
        <f>H74/H71</f>
        <v>0.32191286207173231</v>
      </c>
      <c r="I75" s="125">
        <f>I74/I71</f>
        <v>0.27783181536829077</v>
      </c>
      <c r="J75" s="163"/>
      <c r="K75" s="121">
        <f>K74/K71</f>
        <v>0.31735412182209555</v>
      </c>
      <c r="L75" s="121">
        <f>L74/L71</f>
        <v>0.32091805025304093</v>
      </c>
      <c r="M75" s="168">
        <f>M74/M71</f>
        <v>0.29553384508025121</v>
      </c>
      <c r="P75" s="186"/>
      <c r="Q75" s="186"/>
      <c r="R75" s="186"/>
      <c r="W75" s="186"/>
    </row>
    <row r="76" spans="2:23">
      <c r="B76" s="59"/>
      <c r="C76" s="3"/>
      <c r="D76" s="10" t="s">
        <v>16</v>
      </c>
      <c r="E76" s="170"/>
      <c r="F76" s="34">
        <f>F84+F92</f>
        <v>2334</v>
      </c>
      <c r="G76" s="34">
        <f>G84+G92</f>
        <v>2983</v>
      </c>
      <c r="H76" s="34">
        <f>H84+H92</f>
        <v>3385</v>
      </c>
      <c r="I76" s="36">
        <f>I84+I92</f>
        <v>2497</v>
      </c>
      <c r="J76" s="163"/>
      <c r="K76" s="34">
        <f>K84+K92</f>
        <v>4699</v>
      </c>
      <c r="L76" s="34">
        <f>L84+L92</f>
        <v>6154</v>
      </c>
      <c r="M76" s="36">
        <f>M84+M92</f>
        <v>6319</v>
      </c>
      <c r="P76" s="186"/>
      <c r="Q76" s="186"/>
      <c r="R76" s="186"/>
      <c r="W76" s="186"/>
    </row>
    <row r="77" spans="2:23">
      <c r="B77" s="59"/>
      <c r="C77" s="3"/>
      <c r="D77" s="21" t="s">
        <v>17</v>
      </c>
      <c r="E77" s="170"/>
      <c r="F77" s="121">
        <f>F76/F71</f>
        <v>0.29113134588998379</v>
      </c>
      <c r="G77" s="121">
        <f>G76/G71</f>
        <v>0.29587383455663557</v>
      </c>
      <c r="H77" s="121">
        <f>H76/H71</f>
        <v>0.27160394768514806</v>
      </c>
      <c r="I77" s="125">
        <f>I76/I71</f>
        <v>0.22079759483597136</v>
      </c>
      <c r="J77" s="163"/>
      <c r="K77" s="121">
        <f>K76/K71</f>
        <v>0.27337250567223226</v>
      </c>
      <c r="L77" s="121">
        <f>L76/L71</f>
        <v>0.27319541862736396</v>
      </c>
      <c r="M77" s="168">
        <f>M76/M71</f>
        <v>0.24497945258587267</v>
      </c>
      <c r="P77" s="186"/>
      <c r="Q77" s="186"/>
      <c r="R77" s="186"/>
      <c r="W77" s="186"/>
    </row>
    <row r="78" spans="2:23">
      <c r="B78" s="59"/>
      <c r="C78" s="53" t="s">
        <v>27</v>
      </c>
      <c r="D78" s="191" t="s">
        <v>28</v>
      </c>
      <c r="E78" s="162"/>
      <c r="F78" s="16"/>
      <c r="G78" s="16"/>
      <c r="H78" s="16"/>
      <c r="I78" s="19"/>
      <c r="J78" s="163"/>
      <c r="K78" s="16"/>
      <c r="L78" s="16"/>
      <c r="M78" s="19"/>
    </row>
    <row r="79" spans="2:23">
      <c r="B79" s="59"/>
      <c r="C79" s="3"/>
      <c r="D79" s="192" t="s">
        <v>11</v>
      </c>
      <c r="E79" s="164"/>
      <c r="F79" s="34">
        <v>7800</v>
      </c>
      <c r="G79" s="34">
        <v>9912</v>
      </c>
      <c r="H79" s="34">
        <v>12250</v>
      </c>
      <c r="I79" s="36">
        <v>11309</v>
      </c>
      <c r="J79" s="163"/>
      <c r="K79" s="34">
        <v>16779</v>
      </c>
      <c r="L79" s="34">
        <v>22155</v>
      </c>
      <c r="M79" s="36">
        <v>25261</v>
      </c>
      <c r="P79" s="186"/>
      <c r="Q79" s="186"/>
      <c r="R79" s="186"/>
      <c r="W79" s="186"/>
    </row>
    <row r="80" spans="2:23">
      <c r="B80" s="59"/>
      <c r="C80" s="3"/>
      <c r="D80" s="193" t="s">
        <v>12</v>
      </c>
      <c r="E80" s="167"/>
      <c r="F80" s="121">
        <v>0.13</v>
      </c>
      <c r="G80" s="121">
        <f>G79/F79-1</f>
        <v>0.27076923076923087</v>
      </c>
      <c r="H80" s="121">
        <f>H79/G79-1</f>
        <v>0.23587570621468923</v>
      </c>
      <c r="I80" s="125">
        <f>I79/H79-1</f>
        <v>-7.6816326530612211E-2</v>
      </c>
      <c r="J80" s="163"/>
      <c r="K80" s="121">
        <v>0.161</v>
      </c>
      <c r="L80" s="121">
        <f>L79/K79-1</f>
        <v>0.32040050062578218</v>
      </c>
      <c r="M80" s="168">
        <f>M79/L79-1</f>
        <v>0.14019408711351833</v>
      </c>
      <c r="P80" s="186"/>
      <c r="Q80" s="186"/>
      <c r="R80" s="186"/>
      <c r="W80" s="186"/>
    </row>
    <row r="81" spans="2:23">
      <c r="B81" s="59"/>
      <c r="C81" s="3"/>
      <c r="D81" s="193" t="s">
        <v>13</v>
      </c>
      <c r="E81" s="167"/>
      <c r="F81" s="121">
        <v>0.18</v>
      </c>
      <c r="G81" s="121">
        <v>0.28000000000000003</v>
      </c>
      <c r="H81" s="121">
        <v>0.23</v>
      </c>
      <c r="I81" s="125">
        <v>-1.4576776544641378E-2</v>
      </c>
      <c r="J81" s="163"/>
      <c r="K81" s="121">
        <v>0.21</v>
      </c>
      <c r="L81" s="121">
        <v>0.28000000000000003</v>
      </c>
      <c r="M81" s="168">
        <v>0.16</v>
      </c>
      <c r="P81" s="186"/>
      <c r="Q81" s="186"/>
      <c r="R81" s="186"/>
      <c r="W81" s="186"/>
    </row>
    <row r="82" spans="2:23">
      <c r="B82" s="59"/>
      <c r="C82" s="3"/>
      <c r="D82" s="192" t="s">
        <v>14</v>
      </c>
      <c r="E82" s="164"/>
      <c r="F82" s="34">
        <v>2599</v>
      </c>
      <c r="G82" s="34">
        <v>3426</v>
      </c>
      <c r="H82" s="34">
        <v>3969</v>
      </c>
      <c r="I82" s="36">
        <v>3142</v>
      </c>
      <c r="J82" s="163"/>
      <c r="K82" s="34">
        <v>5328</v>
      </c>
      <c r="L82" s="34">
        <v>7151</v>
      </c>
      <c r="M82" s="165">
        <v>7502</v>
      </c>
      <c r="P82" s="186"/>
      <c r="Q82" s="186"/>
      <c r="R82" s="186"/>
      <c r="W82" s="186"/>
    </row>
    <row r="83" spans="2:23">
      <c r="B83" s="59"/>
      <c r="C83" s="3"/>
      <c r="D83" s="193" t="s">
        <v>15</v>
      </c>
      <c r="E83" s="167"/>
      <c r="F83" s="121">
        <f>F82/F79</f>
        <v>0.33320512820512821</v>
      </c>
      <c r="G83" s="121">
        <f>G82/G79</f>
        <v>0.34564164648910412</v>
      </c>
      <c r="H83" s="121">
        <f>H82/H79</f>
        <v>0.32400000000000001</v>
      </c>
      <c r="I83" s="125">
        <f>I82/I79</f>
        <v>0.27783181536829077</v>
      </c>
      <c r="J83" s="163"/>
      <c r="K83" s="121">
        <f>K82/K79</f>
        <v>0.31753978187019488</v>
      </c>
      <c r="L83" s="121">
        <f>L82/L79</f>
        <v>0.32277138343489054</v>
      </c>
      <c r="M83" s="168">
        <f>M82/M79</f>
        <v>0.29697953366850083</v>
      </c>
      <c r="P83" s="186"/>
      <c r="Q83" s="186"/>
      <c r="R83" s="186"/>
      <c r="W83" s="186"/>
    </row>
    <row r="84" spans="2:23">
      <c r="B84" s="59"/>
      <c r="C84" s="3"/>
      <c r="D84" s="192" t="s">
        <v>16</v>
      </c>
      <c r="E84" s="164"/>
      <c r="F84" s="34">
        <v>2264</v>
      </c>
      <c r="G84" s="34">
        <v>2968</v>
      </c>
      <c r="H84" s="34">
        <v>3373</v>
      </c>
      <c r="I84" s="36">
        <v>2497</v>
      </c>
      <c r="J84" s="163"/>
      <c r="K84" s="34">
        <v>4601</v>
      </c>
      <c r="L84" s="34">
        <v>6126</v>
      </c>
      <c r="M84" s="165">
        <v>6273</v>
      </c>
      <c r="P84" s="186"/>
      <c r="Q84" s="186"/>
      <c r="R84" s="186"/>
      <c r="W84" s="186"/>
    </row>
    <row r="85" spans="2:23">
      <c r="B85" s="59"/>
      <c r="C85" s="3"/>
      <c r="D85" s="193" t="s">
        <v>17</v>
      </c>
      <c r="E85" s="167"/>
      <c r="F85" s="121">
        <f>F84/F79</f>
        <v>0.29025641025641025</v>
      </c>
      <c r="G85" s="121">
        <f>G84/G79</f>
        <v>0.29943502824858759</v>
      </c>
      <c r="H85" s="121">
        <f>H84/H79</f>
        <v>0.2753469387755102</v>
      </c>
      <c r="I85" s="125">
        <f>I84/I79</f>
        <v>0.22079759483597136</v>
      </c>
      <c r="J85" s="163"/>
      <c r="K85" s="121">
        <f>K84/K79</f>
        <v>0.2742118123845283</v>
      </c>
      <c r="L85" s="121">
        <f>L84/L79</f>
        <v>0.27650643195666891</v>
      </c>
      <c r="M85" s="168">
        <f>M84/M79</f>
        <v>0.24832746130398639</v>
      </c>
      <c r="P85" s="186"/>
      <c r="Q85" s="186"/>
      <c r="R85" s="186"/>
      <c r="W85" s="186"/>
    </row>
    <row r="86" spans="2:23" ht="14.45">
      <c r="B86" s="59"/>
      <c r="C86" s="53" t="s">
        <v>27</v>
      </c>
      <c r="D86" s="191" t="s">
        <v>29</v>
      </c>
      <c r="E86" s="162"/>
      <c r="F86" s="16"/>
      <c r="G86" s="16"/>
      <c r="H86" s="16"/>
      <c r="I86" s="19"/>
      <c r="J86" s="163"/>
      <c r="K86" s="16"/>
      <c r="L86" s="16"/>
      <c r="M86" s="19"/>
    </row>
    <row r="87" spans="2:23">
      <c r="B87" s="59"/>
      <c r="C87" s="3"/>
      <c r="D87" s="192" t="s">
        <v>11</v>
      </c>
      <c r="E87" s="170"/>
      <c r="F87" s="34">
        <v>217</v>
      </c>
      <c r="G87" s="34">
        <v>170</v>
      </c>
      <c r="H87" s="34">
        <v>213</v>
      </c>
      <c r="I87" s="33">
        <v>0</v>
      </c>
      <c r="J87" s="163"/>
      <c r="K87" s="34">
        <v>410</v>
      </c>
      <c r="L87" s="34">
        <v>371</v>
      </c>
      <c r="M87" s="36">
        <v>533</v>
      </c>
      <c r="P87" s="186"/>
      <c r="Q87" s="186"/>
      <c r="R87" s="186"/>
      <c r="W87" s="186"/>
    </row>
    <row r="88" spans="2:23">
      <c r="B88" s="59"/>
      <c r="C88" s="3"/>
      <c r="D88" s="193" t="s">
        <v>12</v>
      </c>
      <c r="E88" s="170"/>
      <c r="F88" s="121">
        <v>0.59599999999999997</v>
      </c>
      <c r="G88" s="121">
        <f>G87/F87-1</f>
        <v>-0.21658986175115202</v>
      </c>
      <c r="H88" s="121">
        <f>H87/G87-1</f>
        <v>0.25294117647058822</v>
      </c>
      <c r="I88" s="22" t="s">
        <v>22</v>
      </c>
      <c r="J88" s="163"/>
      <c r="K88" s="121">
        <v>0.42899999999999999</v>
      </c>
      <c r="L88" s="121">
        <f>L87/K87-1</f>
        <v>-9.5121951219512169E-2</v>
      </c>
      <c r="M88" s="168">
        <f>M87/L87-1</f>
        <v>0.43665768194070087</v>
      </c>
      <c r="P88" s="186"/>
      <c r="Q88" s="186"/>
      <c r="R88" s="186"/>
      <c r="W88" s="186"/>
    </row>
    <row r="89" spans="2:23">
      <c r="B89" s="59"/>
      <c r="C89" s="3"/>
      <c r="D89" s="193" t="s">
        <v>13</v>
      </c>
      <c r="E89" s="173"/>
      <c r="F89" s="121">
        <v>0.22</v>
      </c>
      <c r="G89" s="121">
        <v>0.2</v>
      </c>
      <c r="H89" s="121">
        <v>0.28000000000000003</v>
      </c>
      <c r="I89" s="22" t="s">
        <v>22</v>
      </c>
      <c r="J89" s="163"/>
      <c r="K89" s="121">
        <v>0.26</v>
      </c>
      <c r="L89" s="121">
        <v>0.21</v>
      </c>
      <c r="M89" s="168">
        <v>0.25</v>
      </c>
      <c r="P89" s="186"/>
      <c r="Q89" s="186"/>
      <c r="R89" s="186"/>
      <c r="W89" s="186"/>
    </row>
    <row r="90" spans="2:23">
      <c r="B90" s="59"/>
      <c r="C90" s="3"/>
      <c r="D90" s="192" t="s">
        <v>14</v>
      </c>
      <c r="E90" s="173"/>
      <c r="F90" s="34">
        <v>83</v>
      </c>
      <c r="G90" s="34">
        <v>38</v>
      </c>
      <c r="H90" s="34">
        <v>43</v>
      </c>
      <c r="I90" s="33">
        <v>0</v>
      </c>
      <c r="J90" s="163"/>
      <c r="K90" s="34">
        <v>127</v>
      </c>
      <c r="L90" s="34">
        <v>78</v>
      </c>
      <c r="M90" s="165">
        <v>121</v>
      </c>
      <c r="P90" s="186"/>
      <c r="Q90" s="186"/>
      <c r="R90" s="186"/>
      <c r="W90" s="186"/>
    </row>
    <row r="91" spans="2:23">
      <c r="B91" s="59"/>
      <c r="C91" s="3"/>
      <c r="D91" s="193" t="s">
        <v>15</v>
      </c>
      <c r="E91" s="173"/>
      <c r="F91" s="121">
        <f>F90/F87</f>
        <v>0.38248847926267282</v>
      </c>
      <c r="G91" s="121">
        <f>G90/G87</f>
        <v>0.22352941176470589</v>
      </c>
      <c r="H91" s="121">
        <f>H90/H87</f>
        <v>0.20187793427230047</v>
      </c>
      <c r="I91" s="22" t="s">
        <v>22</v>
      </c>
      <c r="J91" s="163"/>
      <c r="K91" s="121">
        <f>K90/K87</f>
        <v>0.30975609756097561</v>
      </c>
      <c r="L91" s="121">
        <f>L90/L87</f>
        <v>0.21024258760107817</v>
      </c>
      <c r="M91" s="168">
        <f>M90/M87</f>
        <v>0.22701688555347091</v>
      </c>
      <c r="P91" s="186"/>
      <c r="Q91" s="186"/>
      <c r="R91" s="186"/>
      <c r="W91" s="186"/>
    </row>
    <row r="92" spans="2:23">
      <c r="B92" s="59"/>
      <c r="C92" s="3"/>
      <c r="D92" s="192" t="s">
        <v>16</v>
      </c>
      <c r="E92" s="170"/>
      <c r="F92" s="34">
        <v>70</v>
      </c>
      <c r="G92" s="34">
        <v>15</v>
      </c>
      <c r="H92" s="34">
        <v>12</v>
      </c>
      <c r="I92" s="33">
        <v>0</v>
      </c>
      <c r="J92" s="163"/>
      <c r="K92" s="34">
        <v>98</v>
      </c>
      <c r="L92" s="34">
        <v>28</v>
      </c>
      <c r="M92" s="165">
        <v>46</v>
      </c>
      <c r="P92" s="186"/>
      <c r="Q92" s="186"/>
      <c r="R92" s="186"/>
      <c r="W92" s="186"/>
    </row>
    <row r="93" spans="2:23">
      <c r="B93" s="59"/>
      <c r="C93" s="3"/>
      <c r="D93" s="193" t="s">
        <v>17</v>
      </c>
      <c r="E93" s="173"/>
      <c r="F93" s="121">
        <f>F92/F87</f>
        <v>0.32258064516129031</v>
      </c>
      <c r="G93" s="121">
        <f>G92/G87</f>
        <v>8.8235294117647065E-2</v>
      </c>
      <c r="H93" s="121">
        <f>H92/H87</f>
        <v>5.6338028169014086E-2</v>
      </c>
      <c r="I93" s="22" t="s">
        <v>22</v>
      </c>
      <c r="J93" s="163"/>
      <c r="K93" s="121">
        <f>K92/K87</f>
        <v>0.23902439024390243</v>
      </c>
      <c r="L93" s="121">
        <f>L92/L87</f>
        <v>7.5471698113207544E-2</v>
      </c>
      <c r="M93" s="168">
        <f>M92/M87</f>
        <v>8.6303939962476553E-2</v>
      </c>
      <c r="P93" s="186"/>
      <c r="Q93" s="186"/>
      <c r="R93" s="186"/>
      <c r="W93" s="186"/>
    </row>
    <row r="94" spans="2:23">
      <c r="B94" s="59"/>
      <c r="C94" s="3"/>
      <c r="D94" s="193"/>
      <c r="E94" s="173"/>
      <c r="F94" s="121"/>
      <c r="G94" s="121"/>
      <c r="H94" s="121"/>
      <c r="I94" s="22"/>
      <c r="J94" s="163"/>
      <c r="K94" s="121"/>
      <c r="L94" s="121"/>
      <c r="M94" s="165"/>
      <c r="P94" s="186"/>
      <c r="Q94" s="186"/>
      <c r="R94" s="186"/>
      <c r="W94" s="186"/>
    </row>
    <row r="95" spans="2:23">
      <c r="B95" s="59"/>
      <c r="C95" s="3"/>
      <c r="D95" s="174" t="s">
        <v>30</v>
      </c>
      <c r="E95" s="175"/>
      <c r="F95" s="176"/>
      <c r="G95" s="176"/>
      <c r="H95" s="176"/>
      <c r="I95" s="177"/>
      <c r="J95" s="163"/>
      <c r="K95" s="176"/>
      <c r="L95" s="176"/>
      <c r="M95" s="177"/>
    </row>
    <row r="96" spans="2:23">
      <c r="B96" s="59"/>
      <c r="C96" s="3"/>
      <c r="D96" s="10" t="s">
        <v>11</v>
      </c>
      <c r="E96" s="178"/>
      <c r="F96" s="34">
        <v>0</v>
      </c>
      <c r="G96" s="34">
        <v>0</v>
      </c>
      <c r="H96" s="34">
        <v>0</v>
      </c>
      <c r="I96" s="36">
        <v>0</v>
      </c>
      <c r="J96" s="163"/>
      <c r="K96" s="34">
        <v>0</v>
      </c>
      <c r="L96" s="34">
        <v>0</v>
      </c>
      <c r="M96" s="36">
        <v>0</v>
      </c>
      <c r="P96" s="186"/>
      <c r="Q96" s="186"/>
      <c r="R96" s="186"/>
      <c r="W96" s="186"/>
    </row>
    <row r="97" spans="2:23">
      <c r="B97" s="59"/>
      <c r="C97" s="3"/>
      <c r="D97" s="10" t="s">
        <v>14</v>
      </c>
      <c r="E97" s="164"/>
      <c r="F97" s="34">
        <v>-56</v>
      </c>
      <c r="G97" s="34">
        <v>-36</v>
      </c>
      <c r="H97" s="34">
        <v>-75</v>
      </c>
      <c r="I97" s="36">
        <v>-78</v>
      </c>
      <c r="J97" s="163"/>
      <c r="K97" s="34">
        <v>-134</v>
      </c>
      <c r="L97" s="34">
        <v>-104</v>
      </c>
      <c r="M97" s="36">
        <v>-160</v>
      </c>
      <c r="P97" s="186"/>
      <c r="Q97" s="186"/>
      <c r="R97" s="186"/>
      <c r="W97" s="186"/>
    </row>
    <row r="98" spans="2:23">
      <c r="B98" s="59"/>
      <c r="C98" s="3"/>
      <c r="D98" s="10" t="s">
        <v>16</v>
      </c>
      <c r="E98" s="164"/>
      <c r="F98" s="34">
        <v>-64</v>
      </c>
      <c r="G98" s="34">
        <v>-40</v>
      </c>
      <c r="H98" s="34">
        <v>-78</v>
      </c>
      <c r="I98" s="36">
        <v>-81</v>
      </c>
      <c r="J98" s="163"/>
      <c r="K98" s="34">
        <v>-140</v>
      </c>
      <c r="L98" s="34">
        <v>-110</v>
      </c>
      <c r="M98" s="36">
        <v>-167</v>
      </c>
      <c r="P98" s="186"/>
      <c r="Q98" s="186"/>
      <c r="R98" s="186"/>
      <c r="W98" s="186"/>
    </row>
    <row r="99" spans="2:23">
      <c r="B99" s="59"/>
      <c r="C99" s="3"/>
      <c r="D99" s="10"/>
      <c r="E99" s="164"/>
      <c r="F99" s="34"/>
      <c r="G99" s="34"/>
      <c r="H99" s="34"/>
      <c r="I99" s="36"/>
      <c r="J99" s="163"/>
      <c r="K99" s="34"/>
      <c r="L99" s="34"/>
      <c r="M99" s="36"/>
      <c r="P99" s="186"/>
      <c r="Q99" s="186"/>
      <c r="R99" s="186"/>
      <c r="W99" s="186"/>
    </row>
    <row r="100" spans="2:23">
      <c r="B100" s="59"/>
      <c r="C100" s="3"/>
      <c r="D100" s="194" t="s">
        <v>31</v>
      </c>
      <c r="E100" s="195"/>
      <c r="F100" s="196"/>
      <c r="G100" s="196"/>
      <c r="H100" s="196"/>
      <c r="I100" s="197"/>
      <c r="J100" s="163"/>
      <c r="K100" s="196"/>
      <c r="L100" s="196"/>
      <c r="M100" s="197"/>
    </row>
    <row r="101" spans="2:23">
      <c r="B101" s="59"/>
      <c r="C101" s="3"/>
      <c r="D101" s="10" t="s">
        <v>11</v>
      </c>
      <c r="E101" s="164"/>
      <c r="F101" s="34">
        <f>F71+F6+F96</f>
        <v>9704</v>
      </c>
      <c r="G101" s="34">
        <f>G71+G6+G96</f>
        <v>12504</v>
      </c>
      <c r="H101" s="34">
        <f>H71+H6+H96</f>
        <v>16321</v>
      </c>
      <c r="I101" s="36">
        <f>I71+I6+I96</f>
        <v>16526</v>
      </c>
      <c r="J101" s="163"/>
      <c r="K101" s="34">
        <f>K71+K6+K96</f>
        <v>20995</v>
      </c>
      <c r="L101" s="34">
        <f>L71+L6+L96</f>
        <v>28341</v>
      </c>
      <c r="M101" s="36">
        <f>M71+M6+M96</f>
        <v>34988</v>
      </c>
      <c r="P101" s="186"/>
      <c r="Q101" s="186"/>
      <c r="R101" s="186"/>
      <c r="W101" s="186"/>
    </row>
    <row r="102" spans="2:23">
      <c r="B102" s="59"/>
      <c r="C102" s="3"/>
      <c r="D102" s="21" t="s">
        <v>12</v>
      </c>
      <c r="E102" s="167"/>
      <c r="F102" s="121">
        <v>0.11799999999999999</v>
      </c>
      <c r="G102" s="121">
        <f>G101/F101-1</f>
        <v>0.28854080791426218</v>
      </c>
      <c r="H102" s="121">
        <f>H101/G101-1</f>
        <v>0.30526231605886123</v>
      </c>
      <c r="I102" s="125">
        <f>I101/H101-1</f>
        <v>1.2560504871025113E-2</v>
      </c>
      <c r="J102" s="163"/>
      <c r="K102" s="121">
        <v>0.17</v>
      </c>
      <c r="L102" s="121">
        <f>L101/K101-1</f>
        <v>0.34989283162657769</v>
      </c>
      <c r="M102" s="125">
        <f>M101/L101-1</f>
        <v>0.2345365371722945</v>
      </c>
      <c r="P102" s="186"/>
      <c r="Q102" s="186"/>
      <c r="R102" s="186"/>
      <c r="W102" s="186"/>
    </row>
    <row r="103" spans="2:23">
      <c r="B103" s="59"/>
      <c r="C103" s="3"/>
      <c r="D103" s="21" t="s">
        <v>13</v>
      </c>
      <c r="E103" s="167"/>
      <c r="F103" s="121">
        <v>0.2</v>
      </c>
      <c r="G103" s="121">
        <v>0.32</v>
      </c>
      <c r="H103" s="121">
        <v>0.28999999999999998</v>
      </c>
      <c r="I103" s="125">
        <v>0.09</v>
      </c>
      <c r="J103" s="163"/>
      <c r="K103" s="121">
        <v>0.23</v>
      </c>
      <c r="L103" s="121">
        <v>0.33</v>
      </c>
      <c r="M103" s="125">
        <v>0.24</v>
      </c>
      <c r="P103" s="186"/>
      <c r="Q103" s="186"/>
      <c r="R103" s="186"/>
      <c r="W103" s="186"/>
    </row>
    <row r="104" spans="2:23">
      <c r="B104" s="59"/>
      <c r="C104" s="3"/>
      <c r="D104" s="10" t="s">
        <v>14</v>
      </c>
      <c r="E104" s="164"/>
      <c r="F104" s="34">
        <f>F74+F9+F97</f>
        <v>2212</v>
      </c>
      <c r="G104" s="34">
        <f>G74+G9+G97</f>
        <v>3197</v>
      </c>
      <c r="H104" s="34">
        <f>H74+H9+H97</f>
        <v>3498</v>
      </c>
      <c r="I104" s="36">
        <f>I74+I9+I97</f>
        <v>2185</v>
      </c>
      <c r="J104" s="163"/>
      <c r="K104" s="34">
        <f>K74+K9+K97</f>
        <v>4459</v>
      </c>
      <c r="L104" s="34">
        <f>L74+L9+L97</f>
        <v>6658</v>
      </c>
      <c r="M104" s="36">
        <f>M74+M9+M97</f>
        <v>6328</v>
      </c>
      <c r="P104" s="186"/>
      <c r="Q104" s="186"/>
      <c r="R104" s="186"/>
      <c r="W104" s="186"/>
    </row>
    <row r="105" spans="2:23">
      <c r="B105" s="59"/>
      <c r="C105" s="3"/>
      <c r="D105" s="21" t="s">
        <v>15</v>
      </c>
      <c r="E105" s="167"/>
      <c r="F105" s="121">
        <f>F104/F101</f>
        <v>0.22794723825226709</v>
      </c>
      <c r="G105" s="121">
        <f>G104/G101</f>
        <v>0.25567818298144596</v>
      </c>
      <c r="H105" s="121">
        <f>H104/H101</f>
        <v>0.2143251026285154</v>
      </c>
      <c r="I105" s="125">
        <f>I104/I101</f>
        <v>0.13221590221469201</v>
      </c>
      <c r="J105" s="163"/>
      <c r="K105" s="121">
        <f>K104/K101</f>
        <v>0.21238390092879256</v>
      </c>
      <c r="L105" s="121">
        <f>L104/L101</f>
        <v>0.2349246674429272</v>
      </c>
      <c r="M105" s="125">
        <f>M104/M101</f>
        <v>0.18086200983194239</v>
      </c>
      <c r="P105" s="186"/>
      <c r="Q105" s="186"/>
      <c r="R105" s="186"/>
      <c r="W105" s="186"/>
    </row>
    <row r="106" spans="2:23">
      <c r="B106" s="59"/>
      <c r="C106" s="3"/>
      <c r="D106" s="10" t="s">
        <v>16</v>
      </c>
      <c r="E106" s="164"/>
      <c r="F106" s="34">
        <f>F76+F11+F98</f>
        <v>1814</v>
      </c>
      <c r="G106" s="34">
        <f>G76+G11+G98</f>
        <v>2649</v>
      </c>
      <c r="H106" s="34">
        <f>H76+H11+H98</f>
        <v>2785</v>
      </c>
      <c r="I106" s="36">
        <f>I76+I11+I98</f>
        <v>1418</v>
      </c>
      <c r="J106" s="163"/>
      <c r="K106" s="34">
        <f>K76+K11+K98</f>
        <v>3596</v>
      </c>
      <c r="L106" s="34">
        <f>L76+L11+L98</f>
        <v>5447</v>
      </c>
      <c r="M106" s="36">
        <f>M76+M11+M98</f>
        <v>4822</v>
      </c>
      <c r="P106" s="186"/>
      <c r="Q106" s="186"/>
      <c r="R106" s="186"/>
      <c r="W106" s="186"/>
    </row>
    <row r="107" spans="2:23">
      <c r="B107" s="59"/>
      <c r="C107" s="3"/>
      <c r="D107" s="21" t="s">
        <v>17</v>
      </c>
      <c r="E107" s="179"/>
      <c r="F107" s="121">
        <f>F106/F101</f>
        <v>0.18693322341302557</v>
      </c>
      <c r="G107" s="121">
        <f>G106/G101</f>
        <v>0.21185220729366602</v>
      </c>
      <c r="H107" s="121">
        <f>H106/H101</f>
        <v>0.17063905397953558</v>
      </c>
      <c r="I107" s="125">
        <f>I106/I101</f>
        <v>8.5804187341159383E-2</v>
      </c>
      <c r="J107" s="163"/>
      <c r="K107" s="121">
        <f>K106/K101</f>
        <v>0.17127887592283877</v>
      </c>
      <c r="L107" s="121">
        <f>L106/L101</f>
        <v>0.19219505310327795</v>
      </c>
      <c r="M107" s="125">
        <f>M106/M101</f>
        <v>0.13781868069052247</v>
      </c>
      <c r="P107" s="186"/>
      <c r="Q107" s="186"/>
      <c r="R107" s="186"/>
      <c r="W107" s="186"/>
    </row>
    <row r="108" spans="2:23">
      <c r="B108" s="59"/>
      <c r="C108" s="3"/>
      <c r="D108" s="174" t="s">
        <v>32</v>
      </c>
      <c r="E108" s="175"/>
      <c r="F108" s="176"/>
      <c r="G108" s="176"/>
      <c r="H108" s="176"/>
      <c r="I108" s="177"/>
      <c r="J108" s="163"/>
      <c r="K108" s="176"/>
      <c r="L108" s="176"/>
      <c r="M108" s="177"/>
    </row>
    <row r="109" spans="2:23">
      <c r="B109" s="59"/>
      <c r="C109" s="3"/>
      <c r="D109" s="10" t="s">
        <v>11</v>
      </c>
      <c r="E109" s="178"/>
      <c r="F109" s="34">
        <f>F113-F101</f>
        <v>-8480</v>
      </c>
      <c r="G109" s="34">
        <f t="shared" ref="G109:M109" si="0">G113-G101</f>
        <v>-10517</v>
      </c>
      <c r="H109" s="34">
        <f t="shared" si="0"/>
        <v>-13568</v>
      </c>
      <c r="I109" s="34">
        <f t="shared" si="0"/>
        <v>-13286</v>
      </c>
      <c r="J109" s="163"/>
      <c r="K109" s="34">
        <f t="shared" si="0"/>
        <v>-18057</v>
      </c>
      <c r="L109" s="34">
        <f t="shared" si="0"/>
        <v>-23640</v>
      </c>
      <c r="M109" s="36">
        <f t="shared" si="0"/>
        <v>-28751</v>
      </c>
      <c r="P109" s="186"/>
      <c r="Q109" s="186"/>
      <c r="R109" s="186"/>
      <c r="W109" s="186"/>
    </row>
    <row r="110" spans="2:23">
      <c r="B110" s="59"/>
      <c r="C110" s="3"/>
      <c r="D110" s="10" t="s">
        <v>14</v>
      </c>
      <c r="E110" s="164"/>
      <c r="F110" s="34">
        <f>F114-F104</f>
        <v>-2464</v>
      </c>
      <c r="G110" s="34">
        <f t="shared" ref="G110:M110" si="1">G114-G104</f>
        <v>-3277</v>
      </c>
      <c r="H110" s="34">
        <f t="shared" si="1"/>
        <v>-3767</v>
      </c>
      <c r="I110" s="36">
        <f t="shared" si="1"/>
        <v>-2654</v>
      </c>
      <c r="J110" s="163"/>
      <c r="K110" s="34">
        <f t="shared" si="1"/>
        <v>-5003</v>
      </c>
      <c r="L110" s="34">
        <f t="shared" si="1"/>
        <v>-6901</v>
      </c>
      <c r="M110" s="36">
        <f t="shared" si="1"/>
        <v>-6985</v>
      </c>
      <c r="P110" s="186"/>
      <c r="Q110" s="186"/>
      <c r="R110" s="186"/>
      <c r="W110" s="186"/>
    </row>
    <row r="111" spans="2:23">
      <c r="B111" s="59"/>
      <c r="C111" s="3"/>
      <c r="D111" s="10" t="s">
        <v>16</v>
      </c>
      <c r="E111" s="164"/>
      <c r="F111" s="34">
        <f>F115-F106</f>
        <v>-2100</v>
      </c>
      <c r="G111" s="34">
        <f t="shared" ref="G111:M111" si="2">G115-G106</f>
        <v>-2770</v>
      </c>
      <c r="H111" s="34">
        <f t="shared" si="2"/>
        <v>-3103</v>
      </c>
      <c r="I111" s="36">
        <f t="shared" si="2"/>
        <v>-1949</v>
      </c>
      <c r="J111" s="163"/>
      <c r="K111" s="34">
        <f t="shared" si="2"/>
        <v>-4217</v>
      </c>
      <c r="L111" s="34">
        <f t="shared" si="2"/>
        <v>-5778</v>
      </c>
      <c r="M111" s="36">
        <f t="shared" si="2"/>
        <v>-5589</v>
      </c>
      <c r="P111" s="186"/>
      <c r="Q111" s="186"/>
      <c r="R111" s="186"/>
      <c r="W111" s="186"/>
    </row>
    <row r="112" spans="2:23">
      <c r="B112" s="59"/>
      <c r="C112" s="3"/>
      <c r="D112" s="194" t="s">
        <v>33</v>
      </c>
      <c r="E112" s="195"/>
      <c r="F112" s="196"/>
      <c r="G112" s="196"/>
      <c r="H112" s="196"/>
      <c r="I112" s="197"/>
      <c r="J112" s="163"/>
      <c r="K112" s="196"/>
      <c r="L112" s="196"/>
      <c r="M112" s="197"/>
    </row>
    <row r="113" spans="2:25">
      <c r="B113" s="59"/>
      <c r="C113" s="3"/>
      <c r="D113" s="10" t="s">
        <v>11</v>
      </c>
      <c r="E113" s="164"/>
      <c r="F113" s="34">
        <v>1224</v>
      </c>
      <c r="G113" s="34">
        <v>1987</v>
      </c>
      <c r="H113" s="34">
        <v>2753</v>
      </c>
      <c r="I113" s="165">
        <v>3240</v>
      </c>
      <c r="J113" s="166"/>
      <c r="K113" s="34">
        <v>2938</v>
      </c>
      <c r="L113" s="34">
        <v>4701</v>
      </c>
      <c r="M113" s="165">
        <v>6237</v>
      </c>
      <c r="O113" s="186"/>
      <c r="P113" s="186"/>
      <c r="Q113" s="186"/>
      <c r="R113" s="186"/>
      <c r="T113" s="186"/>
      <c r="U113" s="186"/>
      <c r="V113" s="186"/>
      <c r="W113" s="186"/>
    </row>
    <row r="114" spans="2:25">
      <c r="B114" s="59"/>
      <c r="C114" s="3"/>
      <c r="D114" s="10" t="s">
        <v>14</v>
      </c>
      <c r="E114" s="164"/>
      <c r="F114" s="34">
        <v>-252</v>
      </c>
      <c r="G114" s="34">
        <v>-80</v>
      </c>
      <c r="H114" s="34">
        <v>-269</v>
      </c>
      <c r="I114" s="165">
        <v>-469</v>
      </c>
      <c r="J114" s="166"/>
      <c r="K114" s="34">
        <v>-544</v>
      </c>
      <c r="L114" s="34">
        <v>-243</v>
      </c>
      <c r="M114" s="165">
        <v>-657</v>
      </c>
      <c r="O114" s="186"/>
      <c r="P114" s="186"/>
      <c r="Q114" s="186"/>
      <c r="R114" s="186"/>
      <c r="T114" s="186"/>
      <c r="U114" s="186"/>
      <c r="V114" s="186"/>
      <c r="W114" s="186"/>
    </row>
    <row r="115" spans="2:25">
      <c r="B115" s="59"/>
      <c r="C115" s="3"/>
      <c r="D115" s="10" t="s">
        <v>16</v>
      </c>
      <c r="E115" s="164"/>
      <c r="F115" s="34">
        <v>-286</v>
      </c>
      <c r="G115" s="34">
        <v>-121</v>
      </c>
      <c r="H115" s="34">
        <v>-318</v>
      </c>
      <c r="I115" s="165">
        <v>-531</v>
      </c>
      <c r="J115" s="166"/>
      <c r="K115" s="34">
        <v>-621</v>
      </c>
      <c r="L115" s="34">
        <v>-331</v>
      </c>
      <c r="M115" s="165">
        <v>-767</v>
      </c>
      <c r="O115" s="186"/>
      <c r="P115" s="186"/>
      <c r="Q115" s="186"/>
      <c r="R115" s="186"/>
      <c r="T115" s="186"/>
      <c r="U115" s="186"/>
      <c r="V115" s="186"/>
      <c r="W115" s="186"/>
    </row>
    <row r="116" spans="2:25">
      <c r="B116" s="59"/>
      <c r="C116" s="3"/>
      <c r="D116" s="10"/>
      <c r="E116" s="164"/>
      <c r="F116" s="34"/>
      <c r="G116" s="34"/>
      <c r="H116" s="34"/>
      <c r="I116" s="36"/>
      <c r="J116" s="163"/>
      <c r="K116" s="34"/>
      <c r="L116" s="34"/>
      <c r="M116" s="36"/>
      <c r="O116" s="186"/>
      <c r="P116" s="186"/>
      <c r="Q116" s="186"/>
      <c r="R116" s="186"/>
      <c r="W116" s="186"/>
    </row>
    <row r="117" spans="2:25" s="1" customFormat="1" ht="14.45">
      <c r="B117" s="59"/>
      <c r="C117" s="3"/>
      <c r="D117" s="174" t="s">
        <v>34</v>
      </c>
      <c r="E117" s="175"/>
      <c r="F117" s="176"/>
      <c r="G117" s="176"/>
      <c r="H117" s="176"/>
      <c r="I117" s="176"/>
      <c r="J117" s="17"/>
      <c r="K117" s="185"/>
      <c r="L117" s="176"/>
      <c r="M117" s="177"/>
      <c r="N117" s="3"/>
      <c r="O117" s="186"/>
      <c r="P117" s="119"/>
      <c r="Q117" s="119"/>
      <c r="R117" s="119"/>
      <c r="S117" s="119"/>
      <c r="T117" s="119"/>
      <c r="U117" s="119"/>
      <c r="V117" s="119"/>
      <c r="W117" s="119"/>
      <c r="X117" s="119"/>
      <c r="Y117" s="119"/>
    </row>
    <row r="118" spans="2:25" s="1" customFormat="1">
      <c r="B118" s="59"/>
      <c r="D118" s="10" t="s">
        <v>11</v>
      </c>
      <c r="E118" s="178"/>
      <c r="F118" s="33">
        <f t="shared" ref="F118:I120" si="3">F122-F113</f>
        <v>193</v>
      </c>
      <c r="G118" s="33">
        <f t="shared" si="3"/>
        <v>186</v>
      </c>
      <c r="H118" s="33">
        <f t="shared" si="3"/>
        <v>312</v>
      </c>
      <c r="I118" s="52">
        <f t="shared" si="3"/>
        <v>540</v>
      </c>
      <c r="J118" s="20"/>
      <c r="K118" s="48">
        <f t="shared" ref="K118:M120" si="4">K122-K113</f>
        <v>392</v>
      </c>
      <c r="L118" s="33">
        <f t="shared" si="4"/>
        <v>415</v>
      </c>
      <c r="M118" s="52">
        <f t="shared" si="4"/>
        <v>629</v>
      </c>
      <c r="N118" s="3"/>
      <c r="O118" s="186"/>
      <c r="P118" s="186"/>
      <c r="Q118" s="186"/>
      <c r="R118" s="186"/>
      <c r="S118" s="119"/>
      <c r="T118" s="186"/>
      <c r="U118" s="186"/>
      <c r="V118" s="186"/>
      <c r="W118" s="186"/>
      <c r="X118" s="119"/>
      <c r="Y118" s="119"/>
    </row>
    <row r="119" spans="2:25" s="1" customFormat="1">
      <c r="B119" s="59"/>
      <c r="D119" s="10" t="s">
        <v>14</v>
      </c>
      <c r="E119" s="178"/>
      <c r="F119" s="33">
        <f t="shared" si="3"/>
        <v>120</v>
      </c>
      <c r="G119" s="33">
        <f t="shared" si="3"/>
        <v>91</v>
      </c>
      <c r="H119" s="33">
        <f t="shared" si="3"/>
        <v>164</v>
      </c>
      <c r="I119" s="52">
        <f t="shared" si="3"/>
        <v>218</v>
      </c>
      <c r="J119" s="20"/>
      <c r="K119" s="48">
        <f t="shared" si="4"/>
        <v>220</v>
      </c>
      <c r="L119" s="33">
        <f t="shared" si="4"/>
        <v>190</v>
      </c>
      <c r="M119" s="52">
        <f t="shared" si="4"/>
        <v>246</v>
      </c>
      <c r="N119" s="3"/>
      <c r="O119" s="186"/>
      <c r="P119" s="186"/>
      <c r="Q119" s="186"/>
      <c r="R119" s="186"/>
      <c r="S119" s="119"/>
      <c r="T119" s="186"/>
      <c r="U119" s="186"/>
      <c r="V119" s="186"/>
      <c r="W119" s="186"/>
      <c r="X119" s="119"/>
      <c r="Y119" s="119"/>
    </row>
    <row r="120" spans="2:25" s="1" customFormat="1">
      <c r="B120" s="59"/>
      <c r="D120" s="10" t="s">
        <v>16</v>
      </c>
      <c r="E120" s="178"/>
      <c r="F120" s="33">
        <f t="shared" si="3"/>
        <v>110</v>
      </c>
      <c r="G120" s="33">
        <f t="shared" si="3"/>
        <v>80</v>
      </c>
      <c r="H120" s="33">
        <f t="shared" si="3"/>
        <v>151</v>
      </c>
      <c r="I120" s="52">
        <f t="shared" si="3"/>
        <v>210</v>
      </c>
      <c r="J120" s="20"/>
      <c r="K120" s="48">
        <f t="shared" si="4"/>
        <v>200</v>
      </c>
      <c r="L120" s="33">
        <f t="shared" si="4"/>
        <v>168</v>
      </c>
      <c r="M120" s="52">
        <f t="shared" si="4"/>
        <v>220</v>
      </c>
      <c r="N120" s="3"/>
      <c r="O120" s="186"/>
      <c r="P120" s="186"/>
      <c r="Q120" s="186"/>
      <c r="R120" s="186"/>
      <c r="S120" s="119"/>
      <c r="T120" s="186"/>
      <c r="U120" s="186"/>
      <c r="V120" s="186"/>
      <c r="W120" s="186"/>
      <c r="X120" s="119"/>
      <c r="Y120" s="119"/>
    </row>
    <row r="121" spans="2:25">
      <c r="B121" s="59"/>
      <c r="C121" s="3"/>
      <c r="D121" s="194" t="s">
        <v>35</v>
      </c>
      <c r="E121" s="195"/>
      <c r="F121" s="196"/>
      <c r="G121" s="196"/>
      <c r="H121" s="196"/>
      <c r="I121" s="197"/>
      <c r="J121" s="163"/>
      <c r="K121" s="196"/>
      <c r="L121" s="196"/>
      <c r="M121" s="197"/>
      <c r="O121" s="186"/>
    </row>
    <row r="122" spans="2:25" s="1" customFormat="1">
      <c r="B122" s="59"/>
      <c r="D122" s="10" t="s">
        <v>11</v>
      </c>
      <c r="E122" s="178"/>
      <c r="F122" s="33">
        <v>1417</v>
      </c>
      <c r="G122" s="33">
        <v>2173</v>
      </c>
      <c r="H122" s="33">
        <v>3065</v>
      </c>
      <c r="I122" s="52">
        <v>3780</v>
      </c>
      <c r="J122" s="183"/>
      <c r="K122" s="33">
        <v>3330</v>
      </c>
      <c r="L122" s="33">
        <v>5116</v>
      </c>
      <c r="M122" s="52">
        <v>6866</v>
      </c>
      <c r="N122" s="3"/>
      <c r="O122" s="186"/>
      <c r="P122" s="186"/>
      <c r="Q122" s="186"/>
      <c r="R122" s="186"/>
      <c r="S122" s="119"/>
      <c r="T122" s="186"/>
      <c r="U122" s="186"/>
      <c r="V122" s="186"/>
      <c r="W122" s="186"/>
      <c r="X122" s="119"/>
      <c r="Y122" s="119"/>
    </row>
    <row r="123" spans="2:25" s="1" customFormat="1">
      <c r="B123" s="59"/>
      <c r="D123" s="10" t="s">
        <v>14</v>
      </c>
      <c r="E123" s="178"/>
      <c r="F123" s="33">
        <v>-132</v>
      </c>
      <c r="G123" s="33">
        <v>11</v>
      </c>
      <c r="H123" s="33">
        <v>-105</v>
      </c>
      <c r="I123" s="52">
        <v>-251</v>
      </c>
      <c r="J123" s="183"/>
      <c r="K123" s="33">
        <v>-324</v>
      </c>
      <c r="L123" s="33">
        <v>-53</v>
      </c>
      <c r="M123" s="52">
        <v>-411</v>
      </c>
      <c r="N123" s="3"/>
      <c r="O123" s="186"/>
      <c r="P123" s="186"/>
      <c r="Q123" s="186"/>
      <c r="R123" s="186"/>
      <c r="S123" s="119"/>
      <c r="T123" s="186"/>
      <c r="U123" s="186"/>
      <c r="V123" s="186"/>
      <c r="W123" s="186"/>
      <c r="X123" s="119"/>
      <c r="Y123" s="119"/>
    </row>
    <row r="124" spans="2:25" s="1" customFormat="1" ht="14.1" thickBot="1">
      <c r="B124" s="59"/>
      <c r="D124" s="10" t="s">
        <v>16</v>
      </c>
      <c r="E124" s="178"/>
      <c r="F124" s="180">
        <v>-176</v>
      </c>
      <c r="G124" s="181">
        <v>-41</v>
      </c>
      <c r="H124" s="181">
        <v>-167</v>
      </c>
      <c r="I124" s="182">
        <v>-321</v>
      </c>
      <c r="J124" s="184"/>
      <c r="K124" s="181">
        <v>-421</v>
      </c>
      <c r="L124" s="181">
        <v>-163</v>
      </c>
      <c r="M124" s="182">
        <v>-547</v>
      </c>
      <c r="N124" s="3"/>
      <c r="O124" s="186"/>
      <c r="P124" s="186"/>
      <c r="Q124" s="186"/>
      <c r="R124" s="186"/>
      <c r="S124" s="119"/>
      <c r="T124" s="186"/>
      <c r="U124" s="186"/>
      <c r="V124" s="186"/>
      <c r="W124" s="186"/>
      <c r="X124" s="119"/>
      <c r="Y124" s="119"/>
    </row>
    <row r="125" spans="2:25">
      <c r="B125" s="59"/>
      <c r="C125" s="60"/>
      <c r="D125" s="3"/>
      <c r="E125" s="3"/>
      <c r="F125" s="3"/>
      <c r="G125" s="3"/>
      <c r="H125" s="3"/>
      <c r="I125" s="3"/>
      <c r="J125" s="3"/>
      <c r="K125" s="3"/>
      <c r="L125" s="3"/>
      <c r="M125" s="61"/>
      <c r="O125" s="186"/>
    </row>
    <row r="126" spans="2:25">
      <c r="B126" s="59"/>
      <c r="C126" s="60"/>
      <c r="D126" s="62" t="s">
        <v>36</v>
      </c>
      <c r="E126" s="62"/>
      <c r="F126" s="3"/>
      <c r="G126" s="3"/>
      <c r="H126" s="3"/>
      <c r="I126" s="3"/>
      <c r="J126" s="3"/>
      <c r="K126" s="3"/>
      <c r="L126" s="3"/>
      <c r="M126" s="61"/>
      <c r="O126" s="186"/>
    </row>
    <row r="127" spans="2:25">
      <c r="B127" s="59"/>
      <c r="C127" s="60"/>
      <c r="D127" s="63" t="s">
        <v>37</v>
      </c>
      <c r="E127" s="62" t="s">
        <v>38</v>
      </c>
      <c r="F127" s="3"/>
      <c r="G127" s="3"/>
      <c r="H127" s="3"/>
      <c r="I127" s="3"/>
      <c r="J127" s="3"/>
      <c r="K127" s="3"/>
      <c r="L127" s="3"/>
      <c r="M127" s="61"/>
      <c r="O127" s="186"/>
    </row>
    <row r="128" spans="2:25">
      <c r="B128" s="59"/>
      <c r="C128" s="60"/>
      <c r="D128" s="189" t="s">
        <v>39</v>
      </c>
      <c r="E128" s="62" t="s">
        <v>40</v>
      </c>
      <c r="F128" s="3"/>
      <c r="G128" s="3"/>
      <c r="H128" s="3"/>
      <c r="I128" s="3"/>
      <c r="J128" s="3"/>
      <c r="K128" s="3"/>
      <c r="L128" s="3"/>
      <c r="M128" s="61"/>
      <c r="O128" s="186"/>
    </row>
    <row r="129" spans="2:25">
      <c r="B129" s="59"/>
      <c r="C129" s="60"/>
      <c r="D129" s="189" t="s">
        <v>41</v>
      </c>
      <c r="E129" s="62" t="s">
        <v>42</v>
      </c>
      <c r="F129" s="3"/>
      <c r="G129" s="3"/>
      <c r="H129" s="3"/>
      <c r="I129" s="3"/>
      <c r="J129" s="3"/>
      <c r="K129" s="3"/>
      <c r="L129" s="3"/>
      <c r="M129" s="61"/>
    </row>
    <row r="130" spans="2:25" s="1" customFormat="1" ht="14.1" thickBot="1">
      <c r="B130" s="70"/>
      <c r="C130" s="71"/>
      <c r="D130" s="190" t="s">
        <v>43</v>
      </c>
      <c r="E130" s="118" t="s">
        <v>44</v>
      </c>
      <c r="F130" s="71"/>
      <c r="G130" s="71"/>
      <c r="H130" s="71"/>
      <c r="I130" s="71"/>
      <c r="J130" s="71"/>
      <c r="K130" s="71"/>
      <c r="L130" s="71"/>
      <c r="M130" s="73"/>
      <c r="N130" s="3"/>
      <c r="O130" s="119"/>
      <c r="P130" s="119"/>
      <c r="Q130" s="119"/>
      <c r="R130" s="119"/>
      <c r="S130" s="119"/>
      <c r="T130" s="119"/>
      <c r="U130" s="119"/>
      <c r="V130" s="119"/>
      <c r="W130" s="119"/>
      <c r="X130" s="119"/>
      <c r="Y130" s="119"/>
    </row>
    <row r="131" spans="2:25" ht="6" customHeight="1"/>
    <row r="132" spans="2:25">
      <c r="G132" s="156"/>
      <c r="H132" s="156"/>
    </row>
    <row r="133" spans="2:25">
      <c r="F133" s="156"/>
      <c r="G133" s="156"/>
      <c r="H133" s="156"/>
      <c r="K133" s="156"/>
      <c r="L133" s="156"/>
      <c r="M133" s="156"/>
    </row>
    <row r="134" spans="2:25">
      <c r="F134" s="156"/>
      <c r="G134" s="156"/>
      <c r="H134" s="156"/>
      <c r="K134" s="156"/>
      <c r="L134" s="156"/>
      <c r="M134" s="156"/>
    </row>
    <row r="135" spans="2:25">
      <c r="F135" s="156"/>
      <c r="G135" s="156"/>
      <c r="H135" s="156"/>
      <c r="K135" s="156"/>
      <c r="L135" s="156"/>
      <c r="M135" s="156"/>
    </row>
  </sheetData>
  <pageMargins left="0.7" right="0.7" top="0.75" bottom="0.75" header="0.3" footer="0.3"/>
  <pageSetup paperSize="9" orientation="portrait" r:id="rId1"/>
  <ignoredErrors>
    <ignoredError sqref="D127 D128 D129:D130" numberStoredAsText="1"/>
    <ignoredError sqref="F10:M10 F75:M7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F3E45-31FA-47ED-8C2B-EA3B747714A1}">
  <dimension ref="B1:Y90"/>
  <sheetViews>
    <sheetView showGridLines="0" workbookViewId="0">
      <pane xSplit="5" ySplit="3" topLeftCell="F4" activePane="bottomRight" state="frozen"/>
      <selection pane="bottomRight" activeCell="B2" sqref="B2"/>
      <selection pane="bottomLeft" activeCell="A4" sqref="A4"/>
      <selection pane="topRight" activeCell="F1" sqref="F1"/>
    </sheetView>
  </sheetViews>
  <sheetFormatPr defaultColWidth="9.140625" defaultRowHeight="13.5"/>
  <cols>
    <col min="1" max="1" width="1.7109375" style="3" customWidth="1"/>
    <col min="2" max="2" width="4.7109375" style="1" customWidth="1"/>
    <col min="3" max="3" width="33.85546875" style="2" customWidth="1"/>
    <col min="4" max="4" width="2.85546875" style="2" customWidth="1"/>
    <col min="5" max="5" width="44.42578125" style="1" bestFit="1" customWidth="1"/>
    <col min="6" max="9" width="12.140625" style="1" customWidth="1"/>
    <col min="10" max="10" width="2.42578125" style="1" customWidth="1"/>
    <col min="11" max="13" width="12.140625" style="1" customWidth="1"/>
    <col min="14" max="14" width="1.28515625" style="3" customWidth="1"/>
    <col min="15" max="15" width="9.140625" style="119"/>
    <col min="16" max="18" width="10" style="119" bestFit="1" customWidth="1"/>
    <col min="19" max="20" width="9.140625" style="119"/>
    <col min="21" max="21" width="9.140625" style="119" customWidth="1"/>
    <col min="22" max="25" width="9.140625" style="119"/>
    <col min="26" max="16384" width="9.140625" style="3"/>
  </cols>
  <sheetData>
    <row r="1" spans="2:23" ht="7.5" customHeight="1" thickBot="1"/>
    <row r="2" spans="2:23" ht="14.45">
      <c r="B2" s="6" t="s">
        <v>45</v>
      </c>
      <c r="C2" s="68"/>
      <c r="D2" s="68"/>
      <c r="E2" s="7"/>
      <c r="F2" s="6"/>
      <c r="G2" s="7"/>
      <c r="H2" s="7"/>
      <c r="I2" s="8"/>
      <c r="J2" s="209"/>
      <c r="K2" s="7"/>
      <c r="L2" s="7"/>
      <c r="M2" s="8"/>
    </row>
    <row r="3" spans="2:23">
      <c r="B3" s="59"/>
      <c r="C3" s="9"/>
      <c r="D3" s="3" t="s">
        <v>1</v>
      </c>
      <c r="E3" s="3"/>
      <c r="F3" s="13" t="s">
        <v>2</v>
      </c>
      <c r="G3" s="11" t="s">
        <v>3</v>
      </c>
      <c r="H3" s="11" t="s">
        <v>4</v>
      </c>
      <c r="I3" s="14" t="s">
        <v>5</v>
      </c>
      <c r="J3" s="210"/>
      <c r="K3" s="11" t="s">
        <v>6</v>
      </c>
      <c r="L3" s="11" t="s">
        <v>7</v>
      </c>
      <c r="M3" s="14" t="s">
        <v>8</v>
      </c>
    </row>
    <row r="4" spans="2:23">
      <c r="B4" s="59"/>
      <c r="C4" s="9"/>
      <c r="D4" s="174" t="s">
        <v>9</v>
      </c>
      <c r="E4" s="174"/>
      <c r="F4" s="185"/>
      <c r="G4" s="176"/>
      <c r="H4" s="176"/>
      <c r="I4" s="177"/>
      <c r="J4" s="211"/>
      <c r="K4" s="176"/>
      <c r="L4" s="176"/>
      <c r="M4" s="177"/>
    </row>
    <row r="5" spans="2:23">
      <c r="B5" s="59"/>
      <c r="C5" s="3"/>
      <c r="D5" s="194" t="s">
        <v>10</v>
      </c>
      <c r="E5" s="194"/>
      <c r="F5" s="200"/>
      <c r="G5" s="196"/>
      <c r="H5" s="196"/>
      <c r="I5" s="197"/>
      <c r="J5" s="211"/>
      <c r="K5" s="196"/>
      <c r="L5" s="196"/>
      <c r="M5" s="197"/>
    </row>
    <row r="6" spans="2:23">
      <c r="B6" s="59"/>
      <c r="C6" s="3"/>
      <c r="D6" s="10" t="s">
        <v>11</v>
      </c>
      <c r="E6" s="10"/>
      <c r="F6" s="35">
        <f>F14+F22+F30+F38+F46+F54</f>
        <v>1224</v>
      </c>
      <c r="G6" s="34">
        <f>G14+G22+G30+G38+G46+G54</f>
        <v>1987</v>
      </c>
      <c r="H6" s="34">
        <f>H14+H22+H30+H38+H46+H54</f>
        <v>2753</v>
      </c>
      <c r="I6" s="36">
        <f>I14+I22+I30+I38+I46+I54</f>
        <v>3240</v>
      </c>
      <c r="J6" s="170"/>
      <c r="K6" s="34">
        <f>K14+K22+K30+K38+K46+K54</f>
        <v>2938</v>
      </c>
      <c r="L6" s="34">
        <f>L14+L22+L30+L38+L46+L54</f>
        <v>4701</v>
      </c>
      <c r="M6" s="165">
        <f>M14+M22+M30+M38+M46+M54</f>
        <v>6237</v>
      </c>
      <c r="N6" s="1"/>
      <c r="P6" s="186"/>
      <c r="Q6" s="186"/>
      <c r="R6" s="186"/>
      <c r="S6" s="186"/>
      <c r="U6" s="186"/>
      <c r="V6" s="186"/>
      <c r="W6" s="186"/>
    </row>
    <row r="7" spans="2:23">
      <c r="B7" s="59"/>
      <c r="C7" s="3"/>
      <c r="D7" s="21" t="s">
        <v>12</v>
      </c>
      <c r="E7" s="199"/>
      <c r="F7" s="120">
        <v>0.17</v>
      </c>
      <c r="G7" s="121">
        <f>G6/F6-1</f>
        <v>0.62336601307189543</v>
      </c>
      <c r="H7" s="121">
        <f>H6/G6-1</f>
        <v>0.38550578761952692</v>
      </c>
      <c r="I7" s="125">
        <f>I6/H6-1</f>
        <v>0.17689792953142036</v>
      </c>
      <c r="J7" s="168"/>
      <c r="K7" s="121">
        <v>0.26</v>
      </c>
      <c r="L7" s="121">
        <f>L6/K6-1</f>
        <v>0.60006807351940106</v>
      </c>
      <c r="M7" s="168">
        <f>M6/L6-1</f>
        <v>0.32673899170389276</v>
      </c>
      <c r="N7" s="1"/>
      <c r="P7" s="186"/>
      <c r="Q7" s="186"/>
      <c r="R7" s="186"/>
      <c r="S7" s="186"/>
      <c r="U7" s="186"/>
      <c r="V7" s="186"/>
      <c r="W7" s="186"/>
    </row>
    <row r="8" spans="2:23">
      <c r="B8" s="59"/>
      <c r="C8" s="3"/>
      <c r="D8" s="21" t="s">
        <v>13</v>
      </c>
      <c r="E8" s="199"/>
      <c r="F8" s="120">
        <v>0.25</v>
      </c>
      <c r="G8" s="121">
        <v>0.53</v>
      </c>
      <c r="H8" s="121">
        <v>0.39</v>
      </c>
      <c r="I8" s="125">
        <v>0.33</v>
      </c>
      <c r="J8" s="168"/>
      <c r="K8" s="121">
        <v>0.27</v>
      </c>
      <c r="L8" s="121">
        <v>0.56999999999999995</v>
      </c>
      <c r="M8" s="168">
        <v>0.37</v>
      </c>
      <c r="N8" s="1"/>
      <c r="P8" s="186"/>
      <c r="Q8" s="186"/>
      <c r="R8" s="186"/>
      <c r="S8" s="186"/>
      <c r="U8" s="186"/>
      <c r="V8" s="186"/>
      <c r="W8" s="186"/>
    </row>
    <row r="9" spans="2:23">
      <c r="B9" s="59"/>
      <c r="C9" s="3"/>
      <c r="D9" s="10" t="s">
        <v>14</v>
      </c>
      <c r="E9" s="10"/>
      <c r="F9" s="35">
        <f>F17+F25+F33+F41+F49+F57</f>
        <v>-196</v>
      </c>
      <c r="G9" s="34">
        <f>G17+G25+G33+G41+G49+G57</f>
        <v>-44</v>
      </c>
      <c r="H9" s="34">
        <f>H17+H25+H33+H41+H49+H57</f>
        <v>-194</v>
      </c>
      <c r="I9" s="36">
        <f>I17+I25+I33+I41+I49+I57</f>
        <v>-391</v>
      </c>
      <c r="J9" s="170"/>
      <c r="K9" s="34">
        <f>K17+K25+K33+K41+K49+K57</f>
        <v>-410</v>
      </c>
      <c r="L9" s="34">
        <f>L17+L25+L33+L41+L49+L57</f>
        <v>-139</v>
      </c>
      <c r="M9" s="165">
        <f>M17+M25+M33+M41+M49+M57</f>
        <v>-497</v>
      </c>
      <c r="P9" s="186"/>
      <c r="Q9" s="186"/>
      <c r="R9" s="186"/>
      <c r="S9" s="186"/>
      <c r="U9" s="186"/>
      <c r="V9" s="186"/>
      <c r="W9" s="186"/>
    </row>
    <row r="10" spans="2:23">
      <c r="B10" s="59"/>
      <c r="C10" s="3"/>
      <c r="D10" s="21" t="s">
        <v>15</v>
      </c>
      <c r="E10" s="199"/>
      <c r="F10" s="120">
        <f>F9/F6</f>
        <v>-0.16013071895424835</v>
      </c>
      <c r="G10" s="121">
        <f>G9/G6</f>
        <v>-2.214393558127831E-2</v>
      </c>
      <c r="H10" s="121">
        <f>H9/H6</f>
        <v>-7.0468579731202324E-2</v>
      </c>
      <c r="I10" s="125">
        <f>I9/I6</f>
        <v>-0.12067901234567902</v>
      </c>
      <c r="J10" s="168"/>
      <c r="K10" s="121">
        <f>K9/K6</f>
        <v>-0.13955071477195372</v>
      </c>
      <c r="L10" s="121">
        <f>L9/L6</f>
        <v>-2.9568176983620506E-2</v>
      </c>
      <c r="M10" s="168">
        <f>M9/M6</f>
        <v>-7.9685746352413017E-2</v>
      </c>
      <c r="N10" s="1"/>
      <c r="P10" s="186"/>
      <c r="Q10" s="186"/>
      <c r="R10" s="186"/>
      <c r="S10" s="186"/>
      <c r="U10" s="186"/>
      <c r="V10" s="186"/>
      <c r="W10" s="186"/>
    </row>
    <row r="11" spans="2:23">
      <c r="B11" s="59"/>
      <c r="C11" s="3"/>
      <c r="D11" s="10" t="s">
        <v>16</v>
      </c>
      <c r="E11" s="10"/>
      <c r="F11" s="35">
        <f>F19+F27+F35+F43+F51+F59</f>
        <v>-222</v>
      </c>
      <c r="G11" s="34">
        <f>G19+G27+G35+G43+G51+G59</f>
        <v>-81</v>
      </c>
      <c r="H11" s="34">
        <f>H19+H27+H35+H43+H51+H59</f>
        <v>-240</v>
      </c>
      <c r="I11" s="36">
        <f>I19+I27+I35+I43+I51+I59</f>
        <v>-450</v>
      </c>
      <c r="J11" s="170"/>
      <c r="K11" s="34">
        <f>K19+K27+K35+K43+K51+K59</f>
        <v>-481</v>
      </c>
      <c r="L11" s="34">
        <f>L19+L27+L35+L43+L51+L59</f>
        <v>-221</v>
      </c>
      <c r="M11" s="165">
        <f>M19+M27+M35+M43+M51+M59</f>
        <v>-600</v>
      </c>
      <c r="P11" s="186"/>
      <c r="Q11" s="186"/>
      <c r="R11" s="186"/>
      <c r="S11" s="186"/>
      <c r="U11" s="186"/>
      <c r="V11" s="186"/>
      <c r="W11" s="186"/>
    </row>
    <row r="12" spans="2:23">
      <c r="B12" s="59"/>
      <c r="C12" s="3"/>
      <c r="D12" s="21" t="s">
        <v>17</v>
      </c>
      <c r="E12" s="199"/>
      <c r="F12" s="120">
        <f>F11/F6</f>
        <v>-0.18137254901960784</v>
      </c>
      <c r="G12" s="121">
        <f>G11/G6</f>
        <v>-4.0764972320080521E-2</v>
      </c>
      <c r="H12" s="121">
        <f>H11/H6</f>
        <v>-8.7177624409734839E-2</v>
      </c>
      <c r="I12" s="125">
        <f>I11/I6</f>
        <v>-0.1388888888888889</v>
      </c>
      <c r="J12" s="168"/>
      <c r="K12" s="121">
        <f>K11/K6</f>
        <v>-0.16371681415929204</v>
      </c>
      <c r="L12" s="121">
        <f>L11/L6</f>
        <v>-4.7011274196979369E-2</v>
      </c>
      <c r="M12" s="168">
        <f>M11/M6</f>
        <v>-9.6200096200096202E-2</v>
      </c>
      <c r="N12" s="1"/>
      <c r="P12" s="186"/>
      <c r="Q12" s="186"/>
      <c r="R12" s="186"/>
      <c r="S12" s="186"/>
      <c r="U12" s="186"/>
      <c r="V12" s="186"/>
      <c r="W12" s="186"/>
    </row>
    <row r="13" spans="2:23">
      <c r="B13" s="59"/>
      <c r="C13" s="3"/>
      <c r="D13" s="191" t="s">
        <v>18</v>
      </c>
      <c r="E13" s="15"/>
      <c r="F13" s="18"/>
      <c r="G13" s="16"/>
      <c r="H13" s="16"/>
      <c r="I13" s="19"/>
      <c r="J13" s="211"/>
      <c r="K13" s="16"/>
      <c r="L13" s="16"/>
      <c r="M13" s="19"/>
      <c r="N13" s="1"/>
    </row>
    <row r="14" spans="2:23">
      <c r="B14" s="59"/>
      <c r="C14" s="3"/>
      <c r="D14" s="192" t="s">
        <v>11</v>
      </c>
      <c r="E14" s="10"/>
      <c r="F14" s="35">
        <f>Classifieds!F61</f>
        <v>291</v>
      </c>
      <c r="G14" s="34">
        <f>Classifieds!G61</f>
        <v>401</v>
      </c>
      <c r="H14" s="34">
        <f>Classifieds!H61</f>
        <v>890</v>
      </c>
      <c r="I14" s="36">
        <f>Classifieds!I61</f>
        <v>1218</v>
      </c>
      <c r="J14" s="170"/>
      <c r="K14" s="34">
        <f>Classifieds!K61</f>
        <v>691</v>
      </c>
      <c r="L14" s="34">
        <f>Classifieds!L61</f>
        <v>1061</v>
      </c>
      <c r="M14" s="165">
        <f>Classifieds!M61</f>
        <v>2139</v>
      </c>
      <c r="N14" s="1"/>
      <c r="O14" s="186"/>
      <c r="P14" s="186"/>
      <c r="Q14" s="186"/>
      <c r="R14" s="186"/>
      <c r="S14" s="186"/>
      <c r="U14" s="186"/>
      <c r="V14" s="186"/>
      <c r="W14" s="186"/>
    </row>
    <row r="15" spans="2:23">
      <c r="B15" s="59"/>
      <c r="C15" s="3"/>
      <c r="D15" s="193" t="s">
        <v>12</v>
      </c>
      <c r="E15" s="199"/>
      <c r="F15" s="120">
        <v>0.44</v>
      </c>
      <c r="G15" s="121">
        <f>G14/F14-1</f>
        <v>0.37800687285223367</v>
      </c>
      <c r="H15" s="121">
        <f>H14/G14-1</f>
        <v>1.2194513715710724</v>
      </c>
      <c r="I15" s="125">
        <f>I14/H14-1</f>
        <v>0.36853932584269655</v>
      </c>
      <c r="J15" s="168"/>
      <c r="K15" s="121">
        <v>0.55000000000000004</v>
      </c>
      <c r="L15" s="121">
        <f>L14/K14-1</f>
        <v>0.5354558610709117</v>
      </c>
      <c r="M15" s="168">
        <f>M14/L14-1</f>
        <v>1.0160226201696512</v>
      </c>
      <c r="N15" s="1"/>
      <c r="O15" s="186"/>
      <c r="P15" s="186"/>
      <c r="Q15" s="186"/>
      <c r="R15" s="186"/>
      <c r="S15" s="186"/>
      <c r="U15" s="186"/>
      <c r="V15" s="186"/>
      <c r="W15" s="186"/>
    </row>
    <row r="16" spans="2:23">
      <c r="B16" s="59"/>
      <c r="C16" s="3"/>
      <c r="D16" s="193" t="s">
        <v>13</v>
      </c>
      <c r="E16" s="199"/>
      <c r="F16" s="120">
        <v>0.41</v>
      </c>
      <c r="G16" s="121">
        <v>-0.11</v>
      </c>
      <c r="H16" s="121">
        <v>1.23</v>
      </c>
      <c r="I16" s="125">
        <v>0.64</v>
      </c>
      <c r="J16" s="168"/>
      <c r="K16" s="121">
        <v>0.34</v>
      </c>
      <c r="L16" s="121">
        <v>0.17</v>
      </c>
      <c r="M16" s="168">
        <v>1.1499999999999999</v>
      </c>
      <c r="N16" s="1"/>
      <c r="O16" s="186"/>
      <c r="P16" s="186"/>
      <c r="Q16" s="186"/>
      <c r="R16" s="186"/>
      <c r="S16" s="186"/>
      <c r="U16" s="186"/>
      <c r="V16" s="186"/>
      <c r="W16" s="186"/>
    </row>
    <row r="17" spans="2:23">
      <c r="B17" s="59"/>
      <c r="C17" s="3"/>
      <c r="D17" s="192" t="s">
        <v>14</v>
      </c>
      <c r="E17" s="10"/>
      <c r="F17" s="35">
        <v>-46</v>
      </c>
      <c r="G17" s="34">
        <v>-29</v>
      </c>
      <c r="H17" s="34">
        <v>-23</v>
      </c>
      <c r="I17" s="36">
        <v>-134</v>
      </c>
      <c r="J17" s="170"/>
      <c r="K17" s="34">
        <v>-118</v>
      </c>
      <c r="L17" s="34">
        <v>-100</v>
      </c>
      <c r="M17" s="165">
        <v>-130</v>
      </c>
      <c r="P17" s="186"/>
      <c r="Q17" s="186"/>
      <c r="R17" s="186"/>
      <c r="S17" s="186"/>
      <c r="U17" s="186"/>
      <c r="V17" s="186"/>
      <c r="W17" s="186"/>
    </row>
    <row r="18" spans="2:23">
      <c r="B18" s="59"/>
      <c r="C18" s="3"/>
      <c r="D18" s="193" t="s">
        <v>15</v>
      </c>
      <c r="E18" s="199"/>
      <c r="F18" s="120">
        <f>F17/F14</f>
        <v>-0.15807560137457044</v>
      </c>
      <c r="G18" s="121">
        <f>G17/G14</f>
        <v>-7.2319201995012475E-2</v>
      </c>
      <c r="H18" s="121">
        <f>H17/H14</f>
        <v>-2.5842696629213482E-2</v>
      </c>
      <c r="I18" s="125">
        <f>I17/I14</f>
        <v>-0.11001642036124795</v>
      </c>
      <c r="J18" s="168"/>
      <c r="K18" s="121">
        <f>K17/K14</f>
        <v>-0.170767004341534</v>
      </c>
      <c r="L18" s="121">
        <f>L17/L14</f>
        <v>-9.4250706880301599E-2</v>
      </c>
      <c r="M18" s="168">
        <f>M17/M14</f>
        <v>-6.077606358111267E-2</v>
      </c>
      <c r="N18" s="1"/>
      <c r="P18" s="186"/>
      <c r="Q18" s="186"/>
      <c r="R18" s="186"/>
      <c r="S18" s="186"/>
      <c r="U18" s="186"/>
      <c r="V18" s="186"/>
      <c r="W18" s="186"/>
    </row>
    <row r="19" spans="2:23">
      <c r="B19" s="59"/>
      <c r="C19" s="3"/>
      <c r="D19" s="192" t="s">
        <v>16</v>
      </c>
      <c r="E19" s="10"/>
      <c r="F19" s="35">
        <f>Classifieds!F64</f>
        <v>-57</v>
      </c>
      <c r="G19" s="34">
        <f>Classifieds!G64</f>
        <v>-44</v>
      </c>
      <c r="H19" s="34">
        <f>Classifieds!H64</f>
        <v>-40</v>
      </c>
      <c r="I19" s="36">
        <f>Classifieds!I64</f>
        <v>-154</v>
      </c>
      <c r="J19" s="170"/>
      <c r="K19" s="34">
        <f>Classifieds!K64</f>
        <v>-142</v>
      </c>
      <c r="L19" s="34">
        <f>Classifieds!L64</f>
        <v>-132</v>
      </c>
      <c r="M19" s="165">
        <f>Classifieds!M64</f>
        <v>-165</v>
      </c>
      <c r="P19" s="186"/>
      <c r="Q19" s="186"/>
      <c r="R19" s="186"/>
      <c r="S19" s="186"/>
      <c r="U19" s="186"/>
      <c r="V19" s="186"/>
      <c r="W19" s="186"/>
    </row>
    <row r="20" spans="2:23">
      <c r="B20" s="59"/>
      <c r="C20" s="3"/>
      <c r="D20" s="193" t="s">
        <v>17</v>
      </c>
      <c r="E20" s="199"/>
      <c r="F20" s="120">
        <f>F19/F14</f>
        <v>-0.19587628865979381</v>
      </c>
      <c r="G20" s="121">
        <f>G19/G14</f>
        <v>-0.10972568578553615</v>
      </c>
      <c r="H20" s="121">
        <f>H19/H14</f>
        <v>-4.49438202247191E-2</v>
      </c>
      <c r="I20" s="125">
        <f>I19/I14</f>
        <v>-0.12643678160919541</v>
      </c>
      <c r="J20" s="168"/>
      <c r="K20" s="121">
        <f>K19/K14</f>
        <v>-0.20549927641099855</v>
      </c>
      <c r="L20" s="121">
        <f>L19/L14</f>
        <v>-0.12441093308199812</v>
      </c>
      <c r="M20" s="168">
        <f>M19/M14</f>
        <v>-7.7138849929873771E-2</v>
      </c>
      <c r="N20" s="1"/>
      <c r="P20" s="186"/>
      <c r="Q20" s="186"/>
      <c r="R20" s="186"/>
      <c r="S20" s="186"/>
      <c r="U20" s="186"/>
      <c r="V20" s="186"/>
      <c r="W20" s="186"/>
    </row>
    <row r="21" spans="2:23">
      <c r="B21" s="59"/>
      <c r="C21" s="3"/>
      <c r="D21" s="191" t="s">
        <v>19</v>
      </c>
      <c r="E21" s="15"/>
      <c r="F21" s="18"/>
      <c r="G21" s="16"/>
      <c r="H21" s="16"/>
      <c r="I21" s="19"/>
      <c r="J21" s="211"/>
      <c r="K21" s="16"/>
      <c r="L21" s="16"/>
      <c r="M21" s="19"/>
    </row>
    <row r="22" spans="2:23">
      <c r="B22" s="59"/>
      <c r="C22" s="3"/>
      <c r="D22" s="192" t="s">
        <v>11</v>
      </c>
      <c r="E22" s="10"/>
      <c r="F22" s="35">
        <f>'Food Delivery'!F91</f>
        <v>129</v>
      </c>
      <c r="G22" s="34">
        <f>'Food Delivery'!G91</f>
        <v>323</v>
      </c>
      <c r="H22" s="34">
        <f>'Food Delivery'!H91</f>
        <v>464</v>
      </c>
      <c r="I22" s="36">
        <f>'Food Delivery'!I91</f>
        <v>663</v>
      </c>
      <c r="J22" s="170"/>
      <c r="K22" s="34">
        <f>'Food Delivery'!K91</f>
        <v>311</v>
      </c>
      <c r="L22" s="34">
        <f>'Food Delivery'!L91</f>
        <v>737</v>
      </c>
      <c r="M22" s="165">
        <f>'Food Delivery'!M91</f>
        <v>991</v>
      </c>
      <c r="P22" s="186"/>
      <c r="Q22" s="186"/>
      <c r="R22" s="186"/>
      <c r="S22" s="186"/>
      <c r="U22" s="186"/>
      <c r="V22" s="186"/>
      <c r="W22" s="186"/>
    </row>
    <row r="23" spans="2:23">
      <c r="B23" s="59"/>
      <c r="C23" s="3"/>
      <c r="D23" s="193" t="s">
        <v>12</v>
      </c>
      <c r="E23" s="199"/>
      <c r="F23" s="120">
        <v>0.72</v>
      </c>
      <c r="G23" s="121">
        <f>G22/F22-1</f>
        <v>1.5038759689922481</v>
      </c>
      <c r="H23" s="121">
        <f>H22/G22-1</f>
        <v>0.43653250773993801</v>
      </c>
      <c r="I23" s="125">
        <f>I22/H22-1</f>
        <v>0.42887931034482762</v>
      </c>
      <c r="J23" s="168"/>
      <c r="K23" s="121">
        <v>0.94</v>
      </c>
      <c r="L23" s="121">
        <f>L22/K22-1</f>
        <v>1.369774919614148</v>
      </c>
      <c r="M23" s="168">
        <f>M22/L22-1</f>
        <v>0.34464043419267298</v>
      </c>
      <c r="P23" s="186"/>
      <c r="Q23" s="186"/>
      <c r="R23" s="186"/>
      <c r="S23" s="186"/>
      <c r="U23" s="186"/>
      <c r="V23" s="186"/>
      <c r="W23" s="186"/>
    </row>
    <row r="24" spans="2:23">
      <c r="B24" s="59"/>
      <c r="C24" s="3"/>
      <c r="D24" s="193" t="s">
        <v>13</v>
      </c>
      <c r="E24" s="199"/>
      <c r="F24" s="120">
        <v>0.76</v>
      </c>
      <c r="G24" s="121">
        <v>2.42</v>
      </c>
      <c r="H24" s="121">
        <v>0.38</v>
      </c>
      <c r="I24" s="125">
        <v>0.39</v>
      </c>
      <c r="J24" s="168"/>
      <c r="K24" s="121">
        <v>1.1399999999999999</v>
      </c>
      <c r="L24" s="121">
        <v>2.08</v>
      </c>
      <c r="M24" s="168">
        <v>0.28999999999999998</v>
      </c>
      <c r="P24" s="186"/>
      <c r="Q24" s="186"/>
      <c r="R24" s="186"/>
      <c r="S24" s="186"/>
      <c r="U24" s="186"/>
      <c r="V24" s="186"/>
      <c r="W24" s="186"/>
    </row>
    <row r="25" spans="2:23">
      <c r="B25" s="59"/>
      <c r="C25" s="3"/>
      <c r="D25" s="192" t="s">
        <v>14</v>
      </c>
      <c r="E25" s="10"/>
      <c r="F25" s="35">
        <v>-113</v>
      </c>
      <c r="G25" s="34">
        <v>-20</v>
      </c>
      <c r="H25" s="34">
        <v>-105</v>
      </c>
      <c r="I25" s="36">
        <v>-64</v>
      </c>
      <c r="J25" s="170"/>
      <c r="K25" s="34">
        <v>-242</v>
      </c>
      <c r="L25" s="34">
        <v>-58</v>
      </c>
      <c r="M25" s="165">
        <v>-209</v>
      </c>
      <c r="P25" s="186"/>
      <c r="Q25" s="186"/>
      <c r="R25" s="186"/>
      <c r="S25" s="186"/>
      <c r="U25" s="186"/>
      <c r="V25" s="186"/>
      <c r="W25" s="186"/>
    </row>
    <row r="26" spans="2:23">
      <c r="B26" s="59"/>
      <c r="C26" s="3"/>
      <c r="D26" s="193" t="s">
        <v>15</v>
      </c>
      <c r="E26" s="199"/>
      <c r="F26" s="120">
        <f>F25/F22</f>
        <v>-0.87596899224806202</v>
      </c>
      <c r="G26" s="121">
        <f>G25/G22</f>
        <v>-6.1919504643962849E-2</v>
      </c>
      <c r="H26" s="121">
        <f>H25/H22</f>
        <v>-0.22629310344827586</v>
      </c>
      <c r="I26" s="125">
        <f>I25/I22</f>
        <v>-9.6530920060331829E-2</v>
      </c>
      <c r="J26" s="168"/>
      <c r="K26" s="121">
        <f>K25/K22</f>
        <v>-0.77813504823151125</v>
      </c>
      <c r="L26" s="121">
        <f>L25/L22</f>
        <v>-7.8697421981004073E-2</v>
      </c>
      <c r="M26" s="168">
        <f>M25/M22</f>
        <v>-0.21089808274470231</v>
      </c>
      <c r="P26" s="186"/>
      <c r="Q26" s="186"/>
      <c r="R26" s="186"/>
      <c r="S26" s="186"/>
      <c r="U26" s="186"/>
      <c r="V26" s="186"/>
      <c r="W26" s="186"/>
    </row>
    <row r="27" spans="2:23">
      <c r="B27" s="59"/>
      <c r="C27" s="3"/>
      <c r="D27" s="192" t="s">
        <v>16</v>
      </c>
      <c r="E27" s="10"/>
      <c r="F27" s="35">
        <f>'Food Delivery'!F94</f>
        <v>-115</v>
      </c>
      <c r="G27" s="34">
        <f>'Food Delivery'!G94</f>
        <v>-22</v>
      </c>
      <c r="H27" s="34">
        <f>'Food Delivery'!H94</f>
        <v>-108</v>
      </c>
      <c r="I27" s="36">
        <f>'Food Delivery'!I94</f>
        <v>-70</v>
      </c>
      <c r="J27" s="170"/>
      <c r="K27" s="34">
        <f>'Food Delivery'!K94</f>
        <v>-247</v>
      </c>
      <c r="L27" s="34">
        <f>'Food Delivery'!L94</f>
        <v>-63</v>
      </c>
      <c r="M27" s="165">
        <f>'Food Delivery'!M94</f>
        <v>-216</v>
      </c>
      <c r="P27" s="186"/>
      <c r="Q27" s="186"/>
      <c r="R27" s="186"/>
      <c r="S27" s="186"/>
      <c r="U27" s="186"/>
      <c r="V27" s="186"/>
      <c r="W27" s="186"/>
    </row>
    <row r="28" spans="2:23">
      <c r="B28" s="59"/>
      <c r="C28" s="3"/>
      <c r="D28" s="193" t="s">
        <v>17</v>
      </c>
      <c r="E28" s="199"/>
      <c r="F28" s="120">
        <f>F27/F22</f>
        <v>-0.89147286821705429</v>
      </c>
      <c r="G28" s="121">
        <f>G27/G22</f>
        <v>-6.8111455108359129E-2</v>
      </c>
      <c r="H28" s="121">
        <f>H27/H22</f>
        <v>-0.23275862068965517</v>
      </c>
      <c r="I28" s="125">
        <f>I27/I22</f>
        <v>-0.10558069381598793</v>
      </c>
      <c r="J28" s="168"/>
      <c r="K28" s="121">
        <f>K27/K22</f>
        <v>-0.79421221864951763</v>
      </c>
      <c r="L28" s="121">
        <f>L27/L22</f>
        <v>-8.5481682496607869E-2</v>
      </c>
      <c r="M28" s="168">
        <f>M27/M22</f>
        <v>-0.21796165489404642</v>
      </c>
      <c r="P28" s="186"/>
      <c r="Q28" s="186"/>
      <c r="R28" s="186"/>
      <c r="S28" s="186"/>
      <c r="U28" s="186"/>
      <c r="V28" s="186"/>
      <c r="W28" s="186"/>
    </row>
    <row r="29" spans="2:23">
      <c r="B29" s="59"/>
      <c r="C29" s="3"/>
      <c r="D29" s="191" t="s">
        <v>20</v>
      </c>
      <c r="E29" s="15"/>
      <c r="F29" s="18"/>
      <c r="G29" s="16"/>
      <c r="H29" s="16"/>
      <c r="I29" s="19"/>
      <c r="J29" s="211"/>
      <c r="K29" s="16"/>
      <c r="L29" s="16"/>
      <c r="M29" s="19"/>
    </row>
    <row r="30" spans="2:23" ht="15.6" customHeight="1">
      <c r="B30" s="59"/>
      <c r="C30" s="3"/>
      <c r="D30" s="192" t="s">
        <v>11</v>
      </c>
      <c r="E30" s="20"/>
      <c r="F30" s="35">
        <f>'Payments &amp; Fintech'!F65</f>
        <v>177</v>
      </c>
      <c r="G30" s="34">
        <f>'Payments &amp; Fintech'!G65</f>
        <v>225</v>
      </c>
      <c r="H30" s="34">
        <f>'Payments &amp; Fintech'!H65</f>
        <v>309</v>
      </c>
      <c r="I30" s="36">
        <f>'Payments &amp; Fintech'!I65</f>
        <v>412</v>
      </c>
      <c r="J30" s="170"/>
      <c r="K30" s="34">
        <f>'Payments &amp; Fintech'!K65</f>
        <v>386</v>
      </c>
      <c r="L30" s="34">
        <f>'Payments &amp; Fintech'!L65</f>
        <v>515</v>
      </c>
      <c r="M30" s="165">
        <f>'Payments &amp; Fintech'!M65</f>
        <v>686</v>
      </c>
      <c r="P30" s="186"/>
      <c r="Q30" s="186"/>
      <c r="R30" s="186"/>
      <c r="S30" s="186"/>
      <c r="U30" s="186"/>
      <c r="V30" s="186"/>
      <c r="W30" s="186"/>
    </row>
    <row r="31" spans="2:23">
      <c r="B31" s="59"/>
      <c r="C31" s="3"/>
      <c r="D31" s="193" t="s">
        <v>12</v>
      </c>
      <c r="E31" s="20"/>
      <c r="F31" s="120">
        <v>0.21</v>
      </c>
      <c r="G31" s="121">
        <f>G30/F30-1</f>
        <v>0.27118644067796605</v>
      </c>
      <c r="H31" s="121">
        <f>H30/G30-1</f>
        <v>0.37333333333333329</v>
      </c>
      <c r="I31" s="125">
        <f>I30/H30-1</f>
        <v>0.33333333333333326</v>
      </c>
      <c r="J31" s="168"/>
      <c r="K31" s="121">
        <v>0.23</v>
      </c>
      <c r="L31" s="121">
        <f>L30/K30-1</f>
        <v>0.33419689119170992</v>
      </c>
      <c r="M31" s="168">
        <f>M30/L30-1</f>
        <v>0.33203883495145625</v>
      </c>
      <c r="P31" s="186"/>
      <c r="Q31" s="186"/>
      <c r="R31" s="186"/>
      <c r="S31" s="186"/>
      <c r="U31" s="186"/>
      <c r="V31" s="186"/>
      <c r="W31" s="186"/>
    </row>
    <row r="32" spans="2:23">
      <c r="B32" s="59"/>
      <c r="C32" s="3"/>
      <c r="D32" s="193" t="s">
        <v>13</v>
      </c>
      <c r="E32" s="20"/>
      <c r="F32" s="120">
        <v>0.23</v>
      </c>
      <c r="G32" s="121">
        <v>0.25</v>
      </c>
      <c r="H32" s="121">
        <v>0.4</v>
      </c>
      <c r="I32" s="125">
        <v>0.56999999999999995</v>
      </c>
      <c r="J32" s="168"/>
      <c r="K32" s="121">
        <v>0.21</v>
      </c>
      <c r="L32" s="121">
        <v>0.32</v>
      </c>
      <c r="M32" s="168">
        <v>0.41</v>
      </c>
      <c r="P32" s="186"/>
      <c r="Q32" s="186"/>
      <c r="R32" s="186"/>
      <c r="S32" s="186"/>
      <c r="U32" s="186"/>
      <c r="V32" s="186"/>
      <c r="W32" s="186"/>
    </row>
    <row r="33" spans="2:23">
      <c r="B33" s="59"/>
      <c r="C33" s="3"/>
      <c r="D33" s="192" t="s">
        <v>14</v>
      </c>
      <c r="E33" s="20"/>
      <c r="F33" s="35">
        <v>-23</v>
      </c>
      <c r="G33" s="34">
        <v>-20</v>
      </c>
      <c r="H33" s="34">
        <v>-24</v>
      </c>
      <c r="I33" s="36">
        <v>-76</v>
      </c>
      <c r="J33" s="170"/>
      <c r="K33" s="34">
        <v>-37</v>
      </c>
      <c r="L33" s="34">
        <v>-46</v>
      </c>
      <c r="M33" s="165">
        <v>-39</v>
      </c>
      <c r="P33" s="186"/>
      <c r="Q33" s="186"/>
      <c r="R33" s="186"/>
      <c r="S33" s="186"/>
      <c r="U33" s="186"/>
      <c r="V33" s="186"/>
      <c r="W33" s="186"/>
    </row>
    <row r="34" spans="2:23">
      <c r="B34" s="59"/>
      <c r="C34" s="3"/>
      <c r="D34" s="193" t="s">
        <v>15</v>
      </c>
      <c r="E34" s="20"/>
      <c r="F34" s="120">
        <f>F33/F30</f>
        <v>-0.12994350282485875</v>
      </c>
      <c r="G34" s="121">
        <f>G33/G30</f>
        <v>-8.8888888888888892E-2</v>
      </c>
      <c r="H34" s="121">
        <f>H33/H30</f>
        <v>-7.7669902912621352E-2</v>
      </c>
      <c r="I34" s="125">
        <f>I33/I30</f>
        <v>-0.18446601941747573</v>
      </c>
      <c r="J34" s="168"/>
      <c r="K34" s="121">
        <f>K33/K30</f>
        <v>-9.585492227979274E-2</v>
      </c>
      <c r="L34" s="121">
        <f>L33/L30</f>
        <v>-8.9320388349514557E-2</v>
      </c>
      <c r="M34" s="168">
        <f>M33/M30</f>
        <v>-5.6851311953352766E-2</v>
      </c>
      <c r="P34" s="186"/>
      <c r="Q34" s="186"/>
      <c r="R34" s="186"/>
      <c r="S34" s="186"/>
      <c r="U34" s="186"/>
      <c r="V34" s="186"/>
      <c r="W34" s="186"/>
    </row>
    <row r="35" spans="2:23">
      <c r="B35" s="59"/>
      <c r="C35" s="3"/>
      <c r="D35" s="192" t="s">
        <v>16</v>
      </c>
      <c r="E35" s="20"/>
      <c r="F35" s="35">
        <f>'Payments &amp; Fintech'!F68</f>
        <v>-27</v>
      </c>
      <c r="G35" s="34">
        <f>'Payments &amp; Fintech'!G68</f>
        <v>-24</v>
      </c>
      <c r="H35" s="34">
        <f>'Payments &amp; Fintech'!H68</f>
        <v>-27</v>
      </c>
      <c r="I35" s="36">
        <f>'Payments &amp; Fintech'!I68</f>
        <v>-80</v>
      </c>
      <c r="J35" s="170"/>
      <c r="K35" s="34">
        <f>'Payments &amp; Fintech'!K68</f>
        <v>-44</v>
      </c>
      <c r="L35" s="34">
        <f>'Payments &amp; Fintech'!L68</f>
        <v>-55</v>
      </c>
      <c r="M35" s="165">
        <f>'Payments &amp; Fintech'!M68</f>
        <v>-46</v>
      </c>
      <c r="P35" s="186"/>
      <c r="Q35" s="186"/>
      <c r="R35" s="186"/>
      <c r="S35" s="186"/>
      <c r="U35" s="186"/>
      <c r="V35" s="186"/>
      <c r="W35" s="186"/>
    </row>
    <row r="36" spans="2:23">
      <c r="B36" s="59"/>
      <c r="C36" s="3"/>
      <c r="D36" s="193" t="s">
        <v>17</v>
      </c>
      <c r="E36" s="20"/>
      <c r="F36" s="120">
        <f>F35/F30</f>
        <v>-0.15254237288135594</v>
      </c>
      <c r="G36" s="121">
        <f>G35/G30</f>
        <v>-0.10666666666666667</v>
      </c>
      <c r="H36" s="121">
        <f>H35/H30</f>
        <v>-8.7378640776699032E-2</v>
      </c>
      <c r="I36" s="125">
        <f>I35/I30</f>
        <v>-0.1941747572815534</v>
      </c>
      <c r="J36" s="168"/>
      <c r="K36" s="121">
        <f>K35/K30</f>
        <v>-0.11398963730569948</v>
      </c>
      <c r="L36" s="121">
        <f>L35/L30</f>
        <v>-0.10679611650485436</v>
      </c>
      <c r="M36" s="168">
        <f>M35/M30</f>
        <v>-6.7055393586005832E-2</v>
      </c>
      <c r="P36" s="186"/>
      <c r="Q36" s="186"/>
      <c r="R36" s="186"/>
      <c r="S36" s="186"/>
      <c r="U36" s="186"/>
      <c r="V36" s="186"/>
      <c r="W36" s="186"/>
    </row>
    <row r="37" spans="2:23" ht="14.45">
      <c r="B37" s="59"/>
      <c r="C37" s="3"/>
      <c r="D37" s="191" t="s">
        <v>46</v>
      </c>
      <c r="E37" s="15"/>
      <c r="F37" s="18"/>
      <c r="G37" s="16"/>
      <c r="H37" s="16"/>
      <c r="I37" s="19"/>
      <c r="J37" s="211"/>
      <c r="K37" s="16"/>
      <c r="L37" s="16"/>
      <c r="M37" s="19"/>
    </row>
    <row r="38" spans="2:23">
      <c r="B38" s="59"/>
      <c r="C38" s="3"/>
      <c r="D38" s="192" t="s">
        <v>11</v>
      </c>
      <c r="E38" s="20"/>
      <c r="F38" s="35">
        <f>Edtech!F41</f>
        <v>0</v>
      </c>
      <c r="G38" s="34">
        <f>Edtech!G41</f>
        <v>0</v>
      </c>
      <c r="H38" s="34">
        <f>Edtech!H41</f>
        <v>23</v>
      </c>
      <c r="I38" s="36">
        <f>Edtech!I41</f>
        <v>63</v>
      </c>
      <c r="J38" s="170"/>
      <c r="K38" s="33">
        <f>Edtech!K41</f>
        <v>0</v>
      </c>
      <c r="L38" s="33">
        <f>Edtech!L41</f>
        <v>0</v>
      </c>
      <c r="M38" s="165">
        <f>Edtech!M41</f>
        <v>84</v>
      </c>
      <c r="P38" s="186"/>
      <c r="Q38" s="186"/>
      <c r="R38" s="186"/>
      <c r="S38" s="186"/>
      <c r="U38" s="186"/>
      <c r="V38" s="186"/>
      <c r="W38" s="186"/>
    </row>
    <row r="39" spans="2:23">
      <c r="B39" s="59"/>
      <c r="C39" s="3"/>
      <c r="D39" s="193" t="s">
        <v>12</v>
      </c>
      <c r="E39" s="20"/>
      <c r="F39" s="24" t="s">
        <v>22</v>
      </c>
      <c r="G39" s="22" t="s">
        <v>22</v>
      </c>
      <c r="H39" s="22" t="s">
        <v>22</v>
      </c>
      <c r="I39" s="125">
        <f>I38/H38-1</f>
        <v>1.7391304347826089</v>
      </c>
      <c r="J39" s="168"/>
      <c r="K39" s="22" t="s">
        <v>22</v>
      </c>
      <c r="L39" s="22" t="s">
        <v>22</v>
      </c>
      <c r="M39" s="172" t="s">
        <v>22</v>
      </c>
      <c r="P39" s="186"/>
      <c r="Q39" s="186"/>
      <c r="R39" s="186"/>
      <c r="S39" s="186"/>
      <c r="U39" s="186"/>
      <c r="V39" s="186"/>
      <c r="W39" s="186"/>
    </row>
    <row r="40" spans="2:23">
      <c r="B40" s="59"/>
      <c r="C40" s="3"/>
      <c r="D40" s="193" t="s">
        <v>13</v>
      </c>
      <c r="E40" s="20"/>
      <c r="F40" s="24" t="s">
        <v>22</v>
      </c>
      <c r="G40" s="22" t="s">
        <v>22</v>
      </c>
      <c r="H40" s="22" t="s">
        <v>22</v>
      </c>
      <c r="I40" s="125">
        <v>0.3</v>
      </c>
      <c r="J40" s="168"/>
      <c r="K40" s="22" t="s">
        <v>22</v>
      </c>
      <c r="L40" s="22" t="s">
        <v>22</v>
      </c>
      <c r="M40" s="172" t="s">
        <v>22</v>
      </c>
      <c r="P40" s="186"/>
      <c r="Q40" s="186"/>
      <c r="R40" s="186"/>
      <c r="S40" s="186"/>
      <c r="U40" s="186"/>
      <c r="V40" s="186"/>
      <c r="W40" s="186"/>
    </row>
    <row r="41" spans="2:23">
      <c r="B41" s="59"/>
      <c r="C41" s="3"/>
      <c r="D41" s="192" t="s">
        <v>14</v>
      </c>
      <c r="E41" s="20"/>
      <c r="F41" s="48">
        <v>0</v>
      </c>
      <c r="G41" s="34">
        <v>-4</v>
      </c>
      <c r="H41" s="34">
        <v>-14</v>
      </c>
      <c r="I41" s="36">
        <v>-66</v>
      </c>
      <c r="J41" s="170"/>
      <c r="K41" s="34">
        <v>-1</v>
      </c>
      <c r="L41" s="34">
        <v>-10</v>
      </c>
      <c r="M41" s="165">
        <v>-50</v>
      </c>
      <c r="P41" s="186"/>
      <c r="Q41" s="186"/>
      <c r="R41" s="186"/>
      <c r="S41" s="186"/>
      <c r="U41" s="186"/>
      <c r="V41" s="186"/>
      <c r="W41" s="186"/>
    </row>
    <row r="42" spans="2:23">
      <c r="B42" s="59"/>
      <c r="C42" s="3"/>
      <c r="D42" s="193" t="s">
        <v>15</v>
      </c>
      <c r="E42" s="20"/>
      <c r="F42" s="24" t="s">
        <v>22</v>
      </c>
      <c r="G42" s="22" t="s">
        <v>22</v>
      </c>
      <c r="H42" s="121">
        <f>H41/H38</f>
        <v>-0.60869565217391308</v>
      </c>
      <c r="I42" s="125">
        <f>I41/I38</f>
        <v>-1.0476190476190477</v>
      </c>
      <c r="J42" s="168"/>
      <c r="K42" s="22" t="s">
        <v>22</v>
      </c>
      <c r="L42" s="22" t="s">
        <v>22</v>
      </c>
      <c r="M42" s="168">
        <f>M41/M38</f>
        <v>-0.59523809523809523</v>
      </c>
      <c r="P42" s="186"/>
      <c r="Q42" s="186"/>
      <c r="R42" s="186"/>
      <c r="S42" s="186"/>
      <c r="U42" s="186"/>
      <c r="V42" s="186"/>
      <c r="W42" s="186"/>
    </row>
    <row r="43" spans="2:23">
      <c r="B43" s="59"/>
      <c r="C43" s="3"/>
      <c r="D43" s="192" t="s">
        <v>16</v>
      </c>
      <c r="E43" s="20"/>
      <c r="F43" s="48">
        <f>Edtech!F44</f>
        <v>0</v>
      </c>
      <c r="G43" s="34">
        <f>Edtech!G44</f>
        <v>-4</v>
      </c>
      <c r="H43" s="34">
        <f>Edtech!H44</f>
        <v>-15</v>
      </c>
      <c r="I43" s="36">
        <f>Edtech!I44</f>
        <v>-68</v>
      </c>
      <c r="J43" s="170"/>
      <c r="K43" s="34">
        <f>Edtech!K44</f>
        <v>-1</v>
      </c>
      <c r="L43" s="34">
        <f>Edtech!L44</f>
        <v>-10</v>
      </c>
      <c r="M43" s="165">
        <f>Edtech!M44</f>
        <v>-55</v>
      </c>
      <c r="N43" s="48">
        <f>Edtech!N44</f>
        <v>0</v>
      </c>
      <c r="P43" s="186"/>
      <c r="Q43" s="186"/>
      <c r="R43" s="186"/>
      <c r="S43" s="186"/>
      <c r="U43" s="186"/>
      <c r="V43" s="186"/>
      <c r="W43" s="186"/>
    </row>
    <row r="44" spans="2:23">
      <c r="B44" s="59"/>
      <c r="C44" s="3"/>
      <c r="D44" s="193" t="s">
        <v>17</v>
      </c>
      <c r="E44" s="20"/>
      <c r="F44" s="24" t="s">
        <v>22</v>
      </c>
      <c r="G44" s="22" t="s">
        <v>22</v>
      </c>
      <c r="H44" s="121">
        <f>H43/H38</f>
        <v>-0.65217391304347827</v>
      </c>
      <c r="I44" s="125">
        <f>I43/I38</f>
        <v>-1.0793650793650793</v>
      </c>
      <c r="J44" s="168"/>
      <c r="K44" s="22" t="s">
        <v>22</v>
      </c>
      <c r="L44" s="22" t="s">
        <v>22</v>
      </c>
      <c r="M44" s="168">
        <f>M43/M38</f>
        <v>-0.65476190476190477</v>
      </c>
      <c r="P44" s="186"/>
      <c r="Q44" s="186"/>
      <c r="R44" s="186"/>
      <c r="S44" s="186"/>
      <c r="U44" s="186"/>
      <c r="V44" s="186"/>
      <c r="W44" s="186"/>
    </row>
    <row r="45" spans="2:23">
      <c r="B45" s="59"/>
      <c r="C45" s="3"/>
      <c r="D45" s="191" t="s">
        <v>23</v>
      </c>
      <c r="E45" s="15"/>
      <c r="F45" s="18"/>
      <c r="G45" s="16"/>
      <c r="H45" s="16"/>
      <c r="I45" s="19"/>
      <c r="J45" s="211"/>
      <c r="K45" s="16"/>
      <c r="L45" s="16"/>
      <c r="M45" s="19"/>
    </row>
    <row r="46" spans="2:23">
      <c r="B46" s="59"/>
      <c r="C46" s="3"/>
      <c r="D46" s="192" t="s">
        <v>11</v>
      </c>
      <c r="E46" s="20"/>
      <c r="F46" s="35">
        <f>Etail!F19</f>
        <v>524</v>
      </c>
      <c r="G46" s="34">
        <f>Etail!G19</f>
        <v>963</v>
      </c>
      <c r="H46" s="34">
        <f>Etail!H19</f>
        <v>1026</v>
      </c>
      <c r="I46" s="36">
        <f>Etail!I19</f>
        <v>843</v>
      </c>
      <c r="J46" s="170"/>
      <c r="K46" s="33">
        <f>Etail!K19</f>
        <v>1360</v>
      </c>
      <c r="L46" s="33">
        <f>Etail!L19</f>
        <v>2244</v>
      </c>
      <c r="M46" s="165">
        <f>Etail!M19</f>
        <v>2249</v>
      </c>
      <c r="P46" s="186"/>
      <c r="Q46" s="186"/>
      <c r="R46" s="186"/>
      <c r="S46" s="186"/>
      <c r="U46" s="186"/>
      <c r="V46" s="186"/>
      <c r="W46" s="186"/>
    </row>
    <row r="47" spans="2:23">
      <c r="B47" s="59"/>
      <c r="C47" s="3"/>
      <c r="D47" s="193" t="s">
        <v>12</v>
      </c>
      <c r="E47" s="20"/>
      <c r="F47" s="24">
        <v>-0.02</v>
      </c>
      <c r="G47" s="22">
        <f>G46/F46-1</f>
        <v>0.83778625954198471</v>
      </c>
      <c r="H47" s="22">
        <f>H46/G46-1</f>
        <v>6.5420560747663448E-2</v>
      </c>
      <c r="I47" s="125">
        <f>I46/H46-1</f>
        <v>-0.17836257309941517</v>
      </c>
      <c r="J47" s="168"/>
      <c r="K47" s="22">
        <v>0.12</v>
      </c>
      <c r="L47" s="22">
        <f>L46/K46-1</f>
        <v>0.64999999999999991</v>
      </c>
      <c r="M47" s="172">
        <f>M46/L46-1</f>
        <v>2.2281639928698471E-3</v>
      </c>
      <c r="P47" s="186"/>
      <c r="Q47" s="186"/>
      <c r="R47" s="186"/>
      <c r="S47" s="186"/>
      <c r="U47" s="186"/>
      <c r="V47" s="186"/>
      <c r="W47" s="186"/>
    </row>
    <row r="48" spans="2:23">
      <c r="B48" s="59"/>
      <c r="C48" s="3"/>
      <c r="D48" s="193" t="s">
        <v>13</v>
      </c>
      <c r="E48" s="20"/>
      <c r="F48" s="24">
        <v>0.13</v>
      </c>
      <c r="G48" s="22">
        <v>0.7</v>
      </c>
      <c r="H48" s="22">
        <v>0.04</v>
      </c>
      <c r="I48" s="125">
        <v>-0.04</v>
      </c>
      <c r="J48" s="168"/>
      <c r="K48" s="22">
        <v>0.16</v>
      </c>
      <c r="L48" s="22">
        <v>0.54</v>
      </c>
      <c r="M48" s="172">
        <v>0.03</v>
      </c>
      <c r="P48" s="186"/>
      <c r="Q48" s="186"/>
      <c r="R48" s="186"/>
      <c r="S48" s="186"/>
      <c r="U48" s="186"/>
      <c r="V48" s="186"/>
      <c r="W48" s="186"/>
    </row>
    <row r="49" spans="2:23">
      <c r="B49" s="59"/>
      <c r="C49" s="3"/>
      <c r="D49" s="192" t="s">
        <v>14</v>
      </c>
      <c r="E49" s="20"/>
      <c r="F49" s="48">
        <v>0</v>
      </c>
      <c r="G49" s="34">
        <v>40</v>
      </c>
      <c r="H49" s="34">
        <v>10</v>
      </c>
      <c r="I49" s="36">
        <v>-13</v>
      </c>
      <c r="J49" s="170"/>
      <c r="K49" s="34">
        <v>8</v>
      </c>
      <c r="L49" s="34">
        <v>102</v>
      </c>
      <c r="M49" s="165">
        <v>11</v>
      </c>
      <c r="P49" s="186"/>
      <c r="Q49" s="186"/>
      <c r="R49" s="186"/>
      <c r="S49" s="186"/>
      <c r="U49" s="186"/>
      <c r="V49" s="186"/>
      <c r="W49" s="186"/>
    </row>
    <row r="50" spans="2:23">
      <c r="B50" s="59"/>
      <c r="C50" s="3"/>
      <c r="D50" s="193" t="s">
        <v>15</v>
      </c>
      <c r="E50" s="20"/>
      <c r="F50" s="24">
        <f>F49/F46</f>
        <v>0</v>
      </c>
      <c r="G50" s="22">
        <f>G49/G46</f>
        <v>4.1536863966770511E-2</v>
      </c>
      <c r="H50" s="121">
        <f>H49/H46</f>
        <v>9.7465886939571145E-3</v>
      </c>
      <c r="I50" s="125">
        <f>I49/I46</f>
        <v>-1.542111506524318E-2</v>
      </c>
      <c r="J50" s="168"/>
      <c r="K50" s="22">
        <f>K49/K46</f>
        <v>5.8823529411764705E-3</v>
      </c>
      <c r="L50" s="22">
        <f>L49/L46</f>
        <v>4.5454545454545456E-2</v>
      </c>
      <c r="M50" s="168">
        <f>M49/M46</f>
        <v>4.8910626945309022E-3</v>
      </c>
      <c r="P50" s="186"/>
      <c r="Q50" s="186"/>
      <c r="R50" s="186"/>
      <c r="S50" s="186"/>
      <c r="U50" s="186"/>
      <c r="V50" s="186"/>
      <c r="W50" s="186"/>
    </row>
    <row r="51" spans="2:23">
      <c r="B51" s="59"/>
      <c r="C51" s="3"/>
      <c r="D51" s="192" t="s">
        <v>16</v>
      </c>
      <c r="E51" s="20"/>
      <c r="F51" s="48">
        <f>Etail!F22</f>
        <v>-13</v>
      </c>
      <c r="G51" s="34">
        <f>Etail!G22</f>
        <v>24</v>
      </c>
      <c r="H51" s="34">
        <f>Etail!H22</f>
        <v>-11</v>
      </c>
      <c r="I51" s="36">
        <f>Etail!I22</f>
        <v>-37</v>
      </c>
      <c r="J51" s="170"/>
      <c r="K51" s="34">
        <f>Etail!K22</f>
        <v>-20</v>
      </c>
      <c r="L51" s="34">
        <f>Etail!L22</f>
        <v>68</v>
      </c>
      <c r="M51" s="165">
        <f>Etail!M22</f>
        <v>-35</v>
      </c>
      <c r="P51" s="186"/>
      <c r="Q51" s="186"/>
      <c r="R51" s="186"/>
      <c r="S51" s="186"/>
      <c r="U51" s="186"/>
      <c r="V51" s="186"/>
      <c r="W51" s="186"/>
    </row>
    <row r="52" spans="2:23">
      <c r="B52" s="59"/>
      <c r="C52" s="3"/>
      <c r="D52" s="193" t="s">
        <v>17</v>
      </c>
      <c r="E52" s="20"/>
      <c r="F52" s="24">
        <f>F51/F46</f>
        <v>-2.4809160305343511E-2</v>
      </c>
      <c r="G52" s="22">
        <f>G51/G46</f>
        <v>2.4922118380062305E-2</v>
      </c>
      <c r="H52" s="121">
        <f>H51/H46</f>
        <v>-1.0721247563352826E-2</v>
      </c>
      <c r="I52" s="125">
        <f>I51/I46</f>
        <v>-4.3890865954922892E-2</v>
      </c>
      <c r="J52" s="168"/>
      <c r="K52" s="22">
        <f>K51/K46</f>
        <v>-1.4705882352941176E-2</v>
      </c>
      <c r="L52" s="22">
        <f>L51/L46</f>
        <v>3.0303030303030304E-2</v>
      </c>
      <c r="M52" s="168">
        <f>M51/M46</f>
        <v>-1.5562472209871054E-2</v>
      </c>
      <c r="P52" s="186"/>
      <c r="Q52" s="186"/>
      <c r="R52" s="186"/>
      <c r="S52" s="186"/>
      <c r="U52" s="186"/>
      <c r="V52" s="186"/>
      <c r="W52" s="186"/>
    </row>
    <row r="53" spans="2:23">
      <c r="B53" s="59"/>
      <c r="C53" s="3"/>
      <c r="D53" s="191" t="s">
        <v>47</v>
      </c>
      <c r="E53" s="15"/>
      <c r="F53" s="18"/>
      <c r="G53" s="16"/>
      <c r="H53" s="16"/>
      <c r="I53" s="19"/>
      <c r="J53" s="211"/>
      <c r="K53" s="16"/>
      <c r="L53" s="16"/>
      <c r="M53" s="19"/>
    </row>
    <row r="54" spans="2:23">
      <c r="B54" s="59"/>
      <c r="C54" s="3"/>
      <c r="D54" s="192" t="s">
        <v>11</v>
      </c>
      <c r="E54" s="10"/>
      <c r="F54" s="35">
        <v>103</v>
      </c>
      <c r="G54" s="34">
        <v>75</v>
      </c>
      <c r="H54" s="34">
        <v>41</v>
      </c>
      <c r="I54" s="36">
        <v>41</v>
      </c>
      <c r="J54" s="211"/>
      <c r="K54" s="34">
        <v>190</v>
      </c>
      <c r="L54" s="34">
        <v>144</v>
      </c>
      <c r="M54" s="165">
        <v>88</v>
      </c>
      <c r="P54" s="186"/>
      <c r="Q54" s="186"/>
      <c r="R54" s="186"/>
      <c r="S54" s="186"/>
      <c r="U54" s="186"/>
      <c r="V54" s="186"/>
      <c r="W54" s="186"/>
    </row>
    <row r="55" spans="2:23">
      <c r="B55" s="59"/>
      <c r="C55" s="3"/>
      <c r="D55" s="193" t="s">
        <v>12</v>
      </c>
      <c r="E55" s="199"/>
      <c r="F55" s="120">
        <v>0.18</v>
      </c>
      <c r="G55" s="121">
        <f>G54/F54-1</f>
        <v>-0.27184466019417475</v>
      </c>
      <c r="H55" s="121">
        <f>H54/G54-1</f>
        <v>-0.45333333333333337</v>
      </c>
      <c r="I55" s="125">
        <f>I54/H54-1</f>
        <v>0</v>
      </c>
      <c r="J55" s="211"/>
      <c r="K55" s="121">
        <v>-0.05</v>
      </c>
      <c r="L55" s="121">
        <f>L54/K54-1</f>
        <v>-0.24210526315789471</v>
      </c>
      <c r="M55" s="168">
        <f>M54/L54-1</f>
        <v>-0.38888888888888884</v>
      </c>
      <c r="P55" s="186"/>
      <c r="Q55" s="186"/>
      <c r="R55" s="186"/>
      <c r="S55" s="186"/>
      <c r="U55" s="186"/>
      <c r="V55" s="186"/>
      <c r="W55" s="186"/>
    </row>
    <row r="56" spans="2:23">
      <c r="B56" s="59"/>
      <c r="C56" s="3"/>
      <c r="D56" s="193" t="s">
        <v>13</v>
      </c>
      <c r="E56" s="199"/>
      <c r="F56" s="120">
        <v>0.21</v>
      </c>
      <c r="G56" s="121">
        <v>0.22</v>
      </c>
      <c r="H56" s="121">
        <v>0.78</v>
      </c>
      <c r="I56" s="125">
        <v>0.57999999999999996</v>
      </c>
      <c r="J56" s="211"/>
      <c r="K56" s="121">
        <v>0.14000000000000001</v>
      </c>
      <c r="L56" s="121">
        <v>0.21</v>
      </c>
      <c r="M56" s="168">
        <v>0.97</v>
      </c>
      <c r="P56" s="186"/>
      <c r="Q56" s="186"/>
      <c r="R56" s="186"/>
      <c r="S56" s="186"/>
      <c r="U56" s="186"/>
      <c r="V56" s="186"/>
      <c r="W56" s="186"/>
    </row>
    <row r="57" spans="2:23">
      <c r="B57" s="59"/>
      <c r="C57" s="3"/>
      <c r="D57" s="192" t="s">
        <v>14</v>
      </c>
      <c r="E57" s="10"/>
      <c r="F57" s="35">
        <v>-14</v>
      </c>
      <c r="G57" s="34">
        <v>-11</v>
      </c>
      <c r="H57" s="34">
        <v>-38</v>
      </c>
      <c r="I57" s="36">
        <v>-38</v>
      </c>
      <c r="J57" s="211"/>
      <c r="K57" s="34">
        <v>-20</v>
      </c>
      <c r="L57" s="34">
        <v>-27</v>
      </c>
      <c r="M57" s="165">
        <v>-80</v>
      </c>
      <c r="P57" s="186"/>
      <c r="Q57" s="186"/>
      <c r="R57" s="186"/>
      <c r="S57" s="186"/>
      <c r="U57" s="186"/>
      <c r="V57" s="186"/>
      <c r="W57" s="186"/>
    </row>
    <row r="58" spans="2:23">
      <c r="B58" s="59"/>
      <c r="C58" s="3"/>
      <c r="D58" s="193" t="s">
        <v>15</v>
      </c>
      <c r="E58" s="199"/>
      <c r="F58" s="120">
        <f>F57/F54</f>
        <v>-0.13592233009708737</v>
      </c>
      <c r="G58" s="121">
        <f>G57/G54</f>
        <v>-0.14666666666666667</v>
      </c>
      <c r="H58" s="121">
        <f>H57/H54</f>
        <v>-0.92682926829268297</v>
      </c>
      <c r="I58" s="125">
        <f>I57/I54</f>
        <v>-0.92682926829268297</v>
      </c>
      <c r="J58" s="211"/>
      <c r="K58" s="121">
        <f>K57/K54</f>
        <v>-0.10526315789473684</v>
      </c>
      <c r="L58" s="121">
        <f>L57/L54</f>
        <v>-0.1875</v>
      </c>
      <c r="M58" s="168">
        <f>M57/M54</f>
        <v>-0.90909090909090906</v>
      </c>
      <c r="P58" s="186"/>
      <c r="Q58" s="186"/>
      <c r="R58" s="186"/>
      <c r="S58" s="186"/>
      <c r="U58" s="186"/>
      <c r="V58" s="186"/>
      <c r="W58" s="186"/>
    </row>
    <row r="59" spans="2:23">
      <c r="B59" s="59"/>
      <c r="C59" s="3"/>
      <c r="D59" s="192" t="s">
        <v>16</v>
      </c>
      <c r="E59" s="10"/>
      <c r="F59" s="35">
        <v>-10</v>
      </c>
      <c r="G59" s="34">
        <v>-11</v>
      </c>
      <c r="H59" s="34">
        <v>-39</v>
      </c>
      <c r="I59" s="36">
        <v>-41</v>
      </c>
      <c r="J59" s="211"/>
      <c r="K59" s="34">
        <v>-27</v>
      </c>
      <c r="L59" s="34">
        <v>-29</v>
      </c>
      <c r="M59" s="165">
        <v>-83</v>
      </c>
      <c r="P59" s="186"/>
      <c r="Q59" s="186"/>
      <c r="R59" s="186"/>
      <c r="S59" s="186"/>
      <c r="U59" s="186"/>
      <c r="V59" s="186"/>
      <c r="W59" s="186"/>
    </row>
    <row r="60" spans="2:23">
      <c r="B60" s="59"/>
      <c r="C60" s="3"/>
      <c r="D60" s="193" t="s">
        <v>17</v>
      </c>
      <c r="E60" s="199"/>
      <c r="F60" s="120">
        <f>F59/F54</f>
        <v>-9.7087378640776698E-2</v>
      </c>
      <c r="G60" s="121">
        <f>G59/G54</f>
        <v>-0.14666666666666667</v>
      </c>
      <c r="H60" s="121">
        <f>H59/H54</f>
        <v>-0.95121951219512191</v>
      </c>
      <c r="I60" s="125">
        <f>I59/I54</f>
        <v>-1</v>
      </c>
      <c r="J60" s="211"/>
      <c r="K60" s="121">
        <f>K59/K54</f>
        <v>-0.14210526315789473</v>
      </c>
      <c r="L60" s="121">
        <f>L59/L54</f>
        <v>-0.2013888888888889</v>
      </c>
      <c r="M60" s="168">
        <f>M59/M54</f>
        <v>-0.94318181818181823</v>
      </c>
      <c r="P60" s="186"/>
      <c r="Q60" s="186"/>
      <c r="R60" s="186"/>
      <c r="S60" s="186"/>
      <c r="U60" s="186"/>
      <c r="V60" s="186"/>
      <c r="W60" s="186"/>
    </row>
    <row r="61" spans="2:23">
      <c r="B61" s="59"/>
      <c r="C61" s="3"/>
      <c r="D61" s="193"/>
      <c r="E61" s="199"/>
      <c r="F61" s="120"/>
      <c r="G61" s="121"/>
      <c r="H61" s="121"/>
      <c r="I61" s="206"/>
      <c r="J61" s="211"/>
      <c r="K61" s="17"/>
      <c r="L61" s="17"/>
      <c r="M61" s="206"/>
      <c r="P61" s="186"/>
      <c r="Q61" s="186"/>
      <c r="R61" s="186"/>
      <c r="S61" s="186"/>
      <c r="U61" s="186"/>
      <c r="V61" s="186"/>
      <c r="W61" s="186"/>
    </row>
    <row r="62" spans="2:23">
      <c r="B62" s="59"/>
      <c r="C62" s="3"/>
      <c r="D62" s="174" t="s">
        <v>30</v>
      </c>
      <c r="E62" s="174"/>
      <c r="F62" s="185"/>
      <c r="G62" s="176"/>
      <c r="H62" s="176"/>
      <c r="I62" s="177"/>
      <c r="J62" s="211"/>
      <c r="K62" s="176"/>
      <c r="L62" s="176"/>
      <c r="M62" s="177"/>
    </row>
    <row r="63" spans="2:23">
      <c r="B63" s="59"/>
      <c r="C63" s="3"/>
      <c r="D63" s="10" t="s">
        <v>11</v>
      </c>
      <c r="E63" s="10"/>
      <c r="F63" s="35">
        <v>0</v>
      </c>
      <c r="G63" s="34">
        <v>0</v>
      </c>
      <c r="H63" s="34">
        <v>0</v>
      </c>
      <c r="I63" s="36">
        <v>0</v>
      </c>
      <c r="J63" s="211"/>
      <c r="K63" s="34">
        <v>0</v>
      </c>
      <c r="L63" s="34">
        <v>0</v>
      </c>
      <c r="M63" s="36">
        <v>0</v>
      </c>
      <c r="P63" s="186"/>
      <c r="Q63" s="186"/>
      <c r="R63" s="186"/>
      <c r="W63" s="186"/>
    </row>
    <row r="64" spans="2:23">
      <c r="B64" s="59"/>
      <c r="C64" s="3"/>
      <c r="D64" s="10" t="s">
        <v>14</v>
      </c>
      <c r="E64" s="10"/>
      <c r="F64" s="35">
        <v>-56</v>
      </c>
      <c r="G64" s="34">
        <v>-36</v>
      </c>
      <c r="H64" s="34">
        <v>-75</v>
      </c>
      <c r="I64" s="36">
        <v>-78</v>
      </c>
      <c r="J64" s="211"/>
      <c r="K64" s="34">
        <v>-134</v>
      </c>
      <c r="L64" s="34">
        <v>-104</v>
      </c>
      <c r="M64" s="36">
        <v>-160</v>
      </c>
      <c r="P64" s="186"/>
      <c r="Q64" s="186"/>
      <c r="R64" s="186"/>
      <c r="T64" s="186"/>
      <c r="U64" s="186"/>
      <c r="V64" s="186"/>
      <c r="W64" s="186"/>
    </row>
    <row r="65" spans="2:25">
      <c r="B65" s="59"/>
      <c r="C65" s="3"/>
      <c r="D65" s="10" t="s">
        <v>16</v>
      </c>
      <c r="E65" s="10"/>
      <c r="F65" s="35">
        <v>-64</v>
      </c>
      <c r="G65" s="34">
        <v>-40</v>
      </c>
      <c r="H65" s="34">
        <v>-78</v>
      </c>
      <c r="I65" s="36">
        <v>-81</v>
      </c>
      <c r="J65" s="211"/>
      <c r="K65" s="34">
        <v>-140</v>
      </c>
      <c r="L65" s="34">
        <v>-110</v>
      </c>
      <c r="M65" s="165">
        <v>-167</v>
      </c>
      <c r="P65" s="186"/>
      <c r="Q65" s="186"/>
      <c r="R65" s="186"/>
      <c r="T65" s="186"/>
      <c r="U65" s="186"/>
      <c r="V65" s="186"/>
      <c r="W65" s="186"/>
    </row>
    <row r="66" spans="2:25">
      <c r="B66" s="59"/>
      <c r="C66" s="3"/>
      <c r="D66" s="10"/>
      <c r="E66" s="10"/>
      <c r="F66" s="35"/>
      <c r="G66" s="34"/>
      <c r="H66" s="34"/>
      <c r="I66" s="36"/>
      <c r="J66" s="211"/>
      <c r="K66" s="34"/>
      <c r="L66" s="34"/>
      <c r="M66" s="36"/>
      <c r="P66" s="186"/>
      <c r="Q66" s="186"/>
      <c r="R66" s="186"/>
      <c r="T66" s="186"/>
      <c r="U66" s="186"/>
      <c r="V66" s="186"/>
      <c r="W66" s="186"/>
    </row>
    <row r="67" spans="2:25">
      <c r="B67" s="59"/>
      <c r="C67" s="3"/>
      <c r="D67" s="194" t="s">
        <v>33</v>
      </c>
      <c r="E67" s="194"/>
      <c r="F67" s="200"/>
      <c r="G67" s="196"/>
      <c r="H67" s="196"/>
      <c r="I67" s="197"/>
      <c r="J67" s="211"/>
      <c r="K67" s="196"/>
      <c r="L67" s="196"/>
      <c r="M67" s="197"/>
      <c r="Q67" s="188"/>
      <c r="U67" s="188"/>
    </row>
    <row r="68" spans="2:25">
      <c r="B68" s="59"/>
      <c r="C68" s="3"/>
      <c r="D68" s="10" t="s">
        <v>11</v>
      </c>
      <c r="E68" s="10"/>
      <c r="F68" s="35">
        <f>F6+F63</f>
        <v>1224</v>
      </c>
      <c r="G68" s="34">
        <f>G6+G63</f>
        <v>1987</v>
      </c>
      <c r="H68" s="34">
        <f>H6+H63</f>
        <v>2753</v>
      </c>
      <c r="I68" s="36">
        <f>I6+I63</f>
        <v>3240</v>
      </c>
      <c r="J68" s="211"/>
      <c r="K68" s="34">
        <f>K6+K63</f>
        <v>2938</v>
      </c>
      <c r="L68" s="34">
        <f>L6+L63</f>
        <v>4701</v>
      </c>
      <c r="M68" s="165">
        <f>M6+M63</f>
        <v>6237</v>
      </c>
      <c r="P68" s="186"/>
      <c r="Q68" s="186"/>
      <c r="R68" s="186"/>
      <c r="T68" s="186"/>
      <c r="U68" s="186"/>
      <c r="V68" s="186"/>
      <c r="W68" s="186"/>
    </row>
    <row r="69" spans="2:25">
      <c r="B69" s="59"/>
      <c r="C69" s="3"/>
      <c r="D69" s="10" t="s">
        <v>14</v>
      </c>
      <c r="E69" s="10"/>
      <c r="F69" s="35">
        <f>F9+F64</f>
        <v>-252</v>
      </c>
      <c r="G69" s="34">
        <f>G9+G64</f>
        <v>-80</v>
      </c>
      <c r="H69" s="34">
        <f>H9+H64</f>
        <v>-269</v>
      </c>
      <c r="I69" s="36">
        <f>I9+I64</f>
        <v>-469</v>
      </c>
      <c r="J69" s="211"/>
      <c r="K69" s="34">
        <f>K9+K64</f>
        <v>-544</v>
      </c>
      <c r="L69" s="34">
        <f>L9+L64</f>
        <v>-243</v>
      </c>
      <c r="M69" s="165">
        <f>M9+M64</f>
        <v>-657</v>
      </c>
      <c r="O69" s="186"/>
      <c r="P69" s="186"/>
      <c r="Q69" s="186"/>
      <c r="R69" s="186"/>
      <c r="T69" s="186"/>
      <c r="U69" s="186"/>
      <c r="V69" s="186"/>
      <c r="W69" s="186"/>
    </row>
    <row r="70" spans="2:25">
      <c r="B70" s="59"/>
      <c r="C70" s="3"/>
      <c r="D70" s="10" t="s">
        <v>16</v>
      </c>
      <c r="E70" s="10"/>
      <c r="F70" s="35">
        <f>F11+F65</f>
        <v>-286</v>
      </c>
      <c r="G70" s="34">
        <f>G11+G65</f>
        <v>-121</v>
      </c>
      <c r="H70" s="34">
        <f>H11+H65</f>
        <v>-318</v>
      </c>
      <c r="I70" s="36">
        <f>I11+I65</f>
        <v>-531</v>
      </c>
      <c r="J70" s="211"/>
      <c r="K70" s="34">
        <f>K11+K65</f>
        <v>-621</v>
      </c>
      <c r="L70" s="34">
        <f>L11+L65</f>
        <v>-331</v>
      </c>
      <c r="M70" s="165">
        <f>M11+M65</f>
        <v>-767</v>
      </c>
      <c r="O70" s="186"/>
      <c r="P70" s="186"/>
      <c r="Q70" s="186"/>
      <c r="R70" s="186"/>
      <c r="T70" s="186"/>
      <c r="U70" s="186"/>
      <c r="V70" s="186"/>
      <c r="W70" s="186"/>
    </row>
    <row r="71" spans="2:25">
      <c r="B71" s="59"/>
      <c r="C71" s="3"/>
      <c r="D71" s="10"/>
      <c r="E71" s="10"/>
      <c r="F71" s="35"/>
      <c r="G71" s="34"/>
      <c r="H71" s="34"/>
      <c r="I71" s="36"/>
      <c r="J71" s="211"/>
      <c r="K71" s="34"/>
      <c r="L71" s="34"/>
      <c r="M71" s="36"/>
      <c r="O71" s="186"/>
      <c r="P71" s="186"/>
      <c r="Q71" s="186"/>
      <c r="R71" s="186"/>
      <c r="T71" s="186"/>
      <c r="U71" s="186"/>
      <c r="V71" s="186"/>
      <c r="W71" s="186"/>
    </row>
    <row r="72" spans="2:25" s="1" customFormat="1" ht="14.45">
      <c r="B72" s="59"/>
      <c r="C72" s="3"/>
      <c r="D72" s="174" t="s">
        <v>48</v>
      </c>
      <c r="E72" s="174"/>
      <c r="F72" s="185"/>
      <c r="G72" s="176"/>
      <c r="H72" s="176"/>
      <c r="I72" s="177"/>
      <c r="J72" s="17"/>
      <c r="K72" s="185"/>
      <c r="L72" s="176"/>
      <c r="M72" s="177"/>
      <c r="N72" s="3"/>
      <c r="O72" s="119"/>
      <c r="P72" s="119"/>
      <c r="Q72" s="119"/>
      <c r="R72" s="119"/>
      <c r="S72" s="119"/>
      <c r="T72" s="119"/>
      <c r="U72" s="119"/>
      <c r="V72" s="119"/>
      <c r="W72" s="119"/>
      <c r="X72" s="119"/>
      <c r="Y72" s="119"/>
    </row>
    <row r="73" spans="2:25" s="1" customFormat="1">
      <c r="B73" s="59"/>
      <c r="D73" s="10" t="s">
        <v>11</v>
      </c>
      <c r="E73" s="10"/>
      <c r="F73" s="48">
        <f t="shared" ref="F73:I75" si="0">F77-F68</f>
        <v>193</v>
      </c>
      <c r="G73" s="33">
        <f t="shared" si="0"/>
        <v>186</v>
      </c>
      <c r="H73" s="33">
        <f t="shared" si="0"/>
        <v>312</v>
      </c>
      <c r="I73" s="52">
        <f t="shared" si="0"/>
        <v>540</v>
      </c>
      <c r="J73" s="173"/>
      <c r="K73" s="33">
        <f t="shared" ref="K73:M75" si="1">K77-K68</f>
        <v>392</v>
      </c>
      <c r="L73" s="33">
        <f t="shared" si="1"/>
        <v>415</v>
      </c>
      <c r="M73" s="52">
        <f t="shared" si="1"/>
        <v>629</v>
      </c>
      <c r="N73" s="3"/>
      <c r="O73" s="186"/>
      <c r="P73" s="186"/>
      <c r="Q73" s="186"/>
      <c r="R73" s="186"/>
      <c r="S73" s="119"/>
      <c r="T73" s="186"/>
      <c r="U73" s="186"/>
      <c r="V73" s="186"/>
      <c r="W73" s="186"/>
      <c r="X73" s="119"/>
      <c r="Y73" s="119"/>
    </row>
    <row r="74" spans="2:25">
      <c r="B74" s="59"/>
      <c r="C74" s="3"/>
      <c r="D74" s="10" t="s">
        <v>14</v>
      </c>
      <c r="E74" s="10"/>
      <c r="F74" s="35">
        <f t="shared" si="0"/>
        <v>120</v>
      </c>
      <c r="G74" s="34">
        <f t="shared" si="0"/>
        <v>91</v>
      </c>
      <c r="H74" s="34">
        <f t="shared" si="0"/>
        <v>164</v>
      </c>
      <c r="I74" s="36">
        <f t="shared" si="0"/>
        <v>218</v>
      </c>
      <c r="J74" s="211"/>
      <c r="K74" s="34">
        <f t="shared" si="1"/>
        <v>220</v>
      </c>
      <c r="L74" s="34">
        <f t="shared" si="1"/>
        <v>190</v>
      </c>
      <c r="M74" s="36">
        <f t="shared" si="1"/>
        <v>246</v>
      </c>
      <c r="O74" s="186"/>
      <c r="P74" s="186"/>
      <c r="Q74" s="186"/>
      <c r="R74" s="186"/>
      <c r="T74" s="186"/>
      <c r="U74" s="186"/>
      <c r="V74" s="186"/>
      <c r="W74" s="186"/>
    </row>
    <row r="75" spans="2:25">
      <c r="B75" s="59"/>
      <c r="C75" s="3"/>
      <c r="D75" s="10" t="s">
        <v>16</v>
      </c>
      <c r="E75" s="10"/>
      <c r="F75" s="35">
        <f t="shared" si="0"/>
        <v>110</v>
      </c>
      <c r="G75" s="34">
        <f t="shared" si="0"/>
        <v>80</v>
      </c>
      <c r="H75" s="34">
        <f t="shared" si="0"/>
        <v>151</v>
      </c>
      <c r="I75" s="36">
        <f t="shared" si="0"/>
        <v>210</v>
      </c>
      <c r="J75" s="211"/>
      <c r="K75" s="34">
        <f t="shared" si="1"/>
        <v>200</v>
      </c>
      <c r="L75" s="34">
        <f t="shared" si="1"/>
        <v>168</v>
      </c>
      <c r="M75" s="36">
        <f t="shared" si="1"/>
        <v>220</v>
      </c>
      <c r="O75" s="186"/>
      <c r="P75" s="186"/>
      <c r="Q75" s="186"/>
      <c r="R75" s="186"/>
      <c r="T75" s="186"/>
      <c r="U75" s="186"/>
      <c r="V75" s="186"/>
      <c r="W75" s="186"/>
    </row>
    <row r="76" spans="2:25" s="1" customFormat="1">
      <c r="B76" s="59"/>
      <c r="C76" s="3"/>
      <c r="D76" s="194" t="s">
        <v>35</v>
      </c>
      <c r="E76" s="194"/>
      <c r="F76" s="200"/>
      <c r="G76" s="196"/>
      <c r="H76" s="196"/>
      <c r="I76" s="197"/>
      <c r="J76" s="17"/>
      <c r="K76" s="200"/>
      <c r="L76" s="196"/>
      <c r="M76" s="197"/>
      <c r="N76" s="3"/>
      <c r="O76" s="119"/>
      <c r="P76" s="119"/>
      <c r="Q76" s="119"/>
      <c r="R76" s="119"/>
      <c r="S76" s="119"/>
      <c r="T76" s="119"/>
      <c r="U76" s="119"/>
      <c r="V76" s="119"/>
      <c r="W76" s="119"/>
      <c r="X76" s="119"/>
      <c r="Y76" s="119"/>
    </row>
    <row r="77" spans="2:25" s="1" customFormat="1">
      <c r="B77" s="59"/>
      <c r="D77" s="10" t="s">
        <v>11</v>
      </c>
      <c r="E77" s="10"/>
      <c r="F77" s="48">
        <v>1417</v>
      </c>
      <c r="G77" s="33">
        <v>2173</v>
      </c>
      <c r="H77" s="33">
        <v>3065</v>
      </c>
      <c r="I77" s="52">
        <v>3780</v>
      </c>
      <c r="J77" s="173"/>
      <c r="K77" s="33">
        <v>3330</v>
      </c>
      <c r="L77" s="33">
        <v>5116</v>
      </c>
      <c r="M77" s="52">
        <v>6866</v>
      </c>
      <c r="N77" s="3"/>
      <c r="O77" s="119"/>
      <c r="P77" s="186"/>
      <c r="Q77" s="186"/>
      <c r="R77" s="186"/>
      <c r="S77" s="119"/>
      <c r="T77" s="186"/>
      <c r="U77" s="186"/>
      <c r="V77" s="186"/>
      <c r="W77" s="186"/>
      <c r="X77" s="119"/>
      <c r="Y77" s="119"/>
    </row>
    <row r="78" spans="2:25" s="1" customFormat="1">
      <c r="B78" s="59"/>
      <c r="D78" s="10" t="s">
        <v>14</v>
      </c>
      <c r="E78" s="10"/>
      <c r="F78" s="48">
        <v>-132</v>
      </c>
      <c r="G78" s="33">
        <v>11</v>
      </c>
      <c r="H78" s="33">
        <v>-105</v>
      </c>
      <c r="I78" s="52">
        <v>-251</v>
      </c>
      <c r="J78" s="173"/>
      <c r="K78" s="33">
        <v>-324</v>
      </c>
      <c r="L78" s="33">
        <v>-53</v>
      </c>
      <c r="M78" s="52">
        <v>-411</v>
      </c>
      <c r="N78" s="3"/>
      <c r="O78" s="119"/>
      <c r="P78" s="186"/>
      <c r="Q78" s="186"/>
      <c r="R78" s="186"/>
      <c r="S78" s="119"/>
      <c r="T78" s="186"/>
      <c r="U78" s="186"/>
      <c r="V78" s="186"/>
      <c r="W78" s="186"/>
      <c r="X78" s="119"/>
      <c r="Y78" s="119"/>
    </row>
    <row r="79" spans="2:25" s="1" customFormat="1" ht="14.1" thickBot="1">
      <c r="B79" s="59"/>
      <c r="D79" s="10" t="s">
        <v>16</v>
      </c>
      <c r="E79" s="10"/>
      <c r="F79" s="180">
        <v>-176</v>
      </c>
      <c r="G79" s="181">
        <v>-41</v>
      </c>
      <c r="H79" s="181">
        <v>-167</v>
      </c>
      <c r="I79" s="182">
        <v>-321</v>
      </c>
      <c r="J79" s="212"/>
      <c r="K79" s="181">
        <v>-421</v>
      </c>
      <c r="L79" s="181">
        <v>-163</v>
      </c>
      <c r="M79" s="182">
        <v>-547</v>
      </c>
      <c r="N79" s="3"/>
      <c r="O79" s="119"/>
      <c r="P79" s="186"/>
      <c r="Q79" s="186"/>
      <c r="R79" s="186"/>
      <c r="S79" s="119"/>
      <c r="T79" s="186"/>
      <c r="U79" s="186"/>
      <c r="V79" s="186"/>
      <c r="W79" s="186"/>
      <c r="X79" s="119"/>
      <c r="Y79" s="119"/>
    </row>
    <row r="80" spans="2:25">
      <c r="B80" s="59"/>
      <c r="C80" s="60"/>
      <c r="D80" s="3"/>
      <c r="E80" s="3"/>
      <c r="F80" s="3"/>
      <c r="G80" s="3"/>
      <c r="H80" s="3"/>
      <c r="I80" s="3"/>
      <c r="J80" s="3"/>
      <c r="K80" s="3"/>
      <c r="L80" s="3"/>
      <c r="M80" s="61"/>
    </row>
    <row r="81" spans="2:25">
      <c r="B81" s="59"/>
      <c r="C81" s="60"/>
      <c r="D81" s="62" t="s">
        <v>36</v>
      </c>
      <c r="E81" s="62"/>
      <c r="F81" s="3"/>
      <c r="G81" s="3"/>
      <c r="H81" s="3"/>
      <c r="I81" s="3"/>
      <c r="J81" s="3"/>
      <c r="K81" s="3"/>
      <c r="L81" s="3"/>
      <c r="M81" s="61"/>
    </row>
    <row r="82" spans="2:25">
      <c r="B82" s="59"/>
      <c r="C82" s="60"/>
      <c r="D82" s="63" t="s">
        <v>37</v>
      </c>
      <c r="E82" s="62" t="s">
        <v>49</v>
      </c>
      <c r="F82" s="3"/>
      <c r="G82" s="3"/>
      <c r="H82" s="3"/>
      <c r="I82" s="3"/>
      <c r="J82" s="3"/>
      <c r="K82" s="3"/>
      <c r="L82" s="3"/>
      <c r="M82" s="61"/>
    </row>
    <row r="83" spans="2:25">
      <c r="B83" s="59"/>
      <c r="C83" s="60"/>
      <c r="D83" s="63" t="s">
        <v>39</v>
      </c>
      <c r="E83" s="62" t="s">
        <v>40</v>
      </c>
      <c r="F83" s="3"/>
      <c r="G83" s="3"/>
      <c r="H83" s="3"/>
      <c r="I83" s="3"/>
      <c r="J83" s="3"/>
      <c r="K83" s="3"/>
      <c r="L83" s="3"/>
      <c r="M83" s="61"/>
    </row>
    <row r="84" spans="2:25" s="1" customFormat="1" ht="14.1" thickBot="1">
      <c r="B84" s="70"/>
      <c r="C84" s="71"/>
      <c r="D84" s="190" t="s">
        <v>41</v>
      </c>
      <c r="E84" s="118" t="s">
        <v>44</v>
      </c>
      <c r="F84" s="71"/>
      <c r="G84" s="71"/>
      <c r="H84" s="71"/>
      <c r="I84" s="71"/>
      <c r="J84" s="71"/>
      <c r="K84" s="71"/>
      <c r="L84" s="71"/>
      <c r="M84" s="73"/>
      <c r="N84" s="3"/>
      <c r="O84" s="119"/>
      <c r="P84" s="119"/>
      <c r="Q84" s="119"/>
      <c r="R84" s="119"/>
      <c r="S84" s="119"/>
      <c r="T84" s="119"/>
      <c r="U84" s="119"/>
      <c r="V84" s="119"/>
      <c r="W84" s="119"/>
      <c r="X84" s="119"/>
      <c r="Y84" s="119"/>
    </row>
    <row r="85" spans="2:25" ht="6" customHeight="1"/>
    <row r="86" spans="2:25">
      <c r="G86" s="156"/>
      <c r="H86" s="156"/>
    </row>
    <row r="87" spans="2:25">
      <c r="F87" s="156"/>
      <c r="G87" s="156"/>
      <c r="H87" s="156"/>
      <c r="K87" s="156"/>
      <c r="L87" s="156"/>
      <c r="M87" s="156"/>
    </row>
    <row r="88" spans="2:25">
      <c r="F88" s="156"/>
      <c r="G88" s="156"/>
      <c r="H88" s="156"/>
      <c r="K88" s="156"/>
      <c r="L88" s="156"/>
      <c r="M88" s="156"/>
      <c r="R88" s="186"/>
    </row>
    <row r="89" spans="2:25">
      <c r="F89" s="156"/>
      <c r="G89" s="156"/>
      <c r="H89" s="156"/>
      <c r="K89" s="156"/>
      <c r="L89" s="156"/>
      <c r="M89" s="156"/>
      <c r="R89" s="186"/>
    </row>
    <row r="90" spans="2:25">
      <c r="K90" s="156"/>
      <c r="L90" s="156"/>
      <c r="M90" s="156"/>
      <c r="N90" s="156"/>
      <c r="O90" s="156"/>
      <c r="P90" s="156"/>
      <c r="Q90" s="156"/>
      <c r="R90" s="156"/>
    </row>
  </sheetData>
  <pageMargins left="0.7" right="0.7" top="0.75" bottom="0.75" header="0.3" footer="0.3"/>
  <pageSetup paperSize="9" orientation="portrait" r:id="rId1"/>
  <ignoredErrors>
    <ignoredError sqref="D82 D83:D84" numberStoredAsText="1"/>
    <ignoredError sqref="F10:M1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509B3-B4E2-41B6-8B40-C5C8D0043CA4}">
  <sheetPr>
    <pageSetUpPr fitToPage="1"/>
  </sheetPr>
  <dimension ref="B1:Z90"/>
  <sheetViews>
    <sheetView showGridLines="0" zoomScaleNormal="100" zoomScaleSheetLayoutView="100" workbookViewId="0">
      <pane xSplit="5" ySplit="3" topLeftCell="F4" activePane="bottomRight" state="frozen"/>
      <selection pane="bottomRight" activeCell="B2" sqref="B2"/>
      <selection pane="bottomLeft" activeCell="K41" sqref="K41"/>
      <selection pane="topRight" activeCell="K41" sqref="K41"/>
    </sheetView>
  </sheetViews>
  <sheetFormatPr defaultColWidth="9.140625" defaultRowHeight="13.5"/>
  <cols>
    <col min="1" max="1" width="1.7109375" style="1" customWidth="1"/>
    <col min="2" max="2" width="4.7109375" style="1" customWidth="1"/>
    <col min="3" max="3" width="33.85546875" style="2" bestFit="1" customWidth="1"/>
    <col min="4" max="4" width="2.85546875" style="2" customWidth="1"/>
    <col min="5" max="5" width="44.42578125" style="1" customWidth="1"/>
    <col min="6" max="9" width="12.140625" style="1" customWidth="1"/>
    <col min="10" max="10" width="2.42578125" style="1" customWidth="1"/>
    <col min="11" max="13" width="12.140625" style="1" customWidth="1"/>
    <col min="14" max="14" width="1.28515625" style="3" customWidth="1"/>
    <col min="15" max="15" width="9.140625" style="1"/>
    <col min="16" max="16" width="9.140625" style="4"/>
    <col min="17" max="18" width="9.140625" style="1"/>
    <col min="19" max="19" width="10" style="1" bestFit="1" customWidth="1"/>
    <col min="20" max="20" width="2.42578125" style="1" customWidth="1"/>
    <col min="21" max="21" width="6.5703125" style="1" bestFit="1" customWidth="1"/>
    <col min="22" max="16384" width="9.140625" style="1"/>
  </cols>
  <sheetData>
    <row r="1" spans="2:26" ht="7.5" customHeight="1" thickBot="1"/>
    <row r="2" spans="2:26">
      <c r="B2" s="6" t="s">
        <v>18</v>
      </c>
      <c r="C2" s="68"/>
      <c r="D2" s="68"/>
      <c r="E2" s="7"/>
      <c r="F2" s="6"/>
      <c r="G2" s="7"/>
      <c r="H2" s="7"/>
      <c r="I2" s="8"/>
      <c r="J2" s="5"/>
      <c r="K2" s="6"/>
      <c r="L2" s="7"/>
      <c r="M2" s="8"/>
    </row>
    <row r="3" spans="2:26">
      <c r="B3" s="59"/>
      <c r="C3" s="9"/>
      <c r="D3" s="3" t="s">
        <v>1</v>
      </c>
      <c r="E3" s="10"/>
      <c r="F3" s="13" t="s">
        <v>2</v>
      </c>
      <c r="G3" s="11" t="s">
        <v>3</v>
      </c>
      <c r="H3" s="11" t="s">
        <v>4</v>
      </c>
      <c r="I3" s="14" t="s">
        <v>5</v>
      </c>
      <c r="J3" s="12"/>
      <c r="K3" s="13" t="s">
        <v>6</v>
      </c>
      <c r="L3" s="11" t="s">
        <v>7</v>
      </c>
      <c r="M3" s="14" t="s">
        <v>8</v>
      </c>
    </row>
    <row r="4" spans="2:26" ht="14.45">
      <c r="B4" s="59"/>
      <c r="C4" s="53" t="s">
        <v>50</v>
      </c>
      <c r="D4" s="194" t="s">
        <v>51</v>
      </c>
      <c r="E4" s="194"/>
      <c r="F4" s="200"/>
      <c r="G4" s="196"/>
      <c r="H4" s="196"/>
      <c r="I4" s="197"/>
      <c r="J4" s="17"/>
      <c r="K4" s="200"/>
      <c r="L4" s="196"/>
      <c r="M4" s="197"/>
    </row>
    <row r="5" spans="2:26">
      <c r="B5" s="59"/>
      <c r="C5" s="1"/>
      <c r="D5" s="10" t="s">
        <v>11</v>
      </c>
      <c r="E5" s="10"/>
      <c r="F5" s="48">
        <v>394</v>
      </c>
      <c r="G5" s="33">
        <v>442</v>
      </c>
      <c r="H5" s="33">
        <v>988</v>
      </c>
      <c r="I5" s="52">
        <v>1339</v>
      </c>
      <c r="J5" s="20"/>
      <c r="K5" s="48">
        <v>889</v>
      </c>
      <c r="L5" s="33">
        <v>1184</v>
      </c>
      <c r="M5" s="52">
        <v>2344</v>
      </c>
      <c r="N5" s="1"/>
      <c r="P5" s="186"/>
      <c r="Q5" s="186"/>
      <c r="R5" s="186"/>
      <c r="S5" s="186"/>
      <c r="T5" s="119"/>
      <c r="U5" s="186"/>
      <c r="V5" s="186"/>
      <c r="W5" s="186"/>
    </row>
    <row r="6" spans="2:26">
      <c r="B6" s="59"/>
      <c r="C6" s="1"/>
      <c r="D6" s="21" t="s">
        <v>12</v>
      </c>
      <c r="E6" s="10"/>
      <c r="F6" s="24">
        <v>0.68</v>
      </c>
      <c r="G6" s="22">
        <f>G5/F5-1</f>
        <v>0.12182741116751261</v>
      </c>
      <c r="H6" s="22">
        <f>H5/G5-1</f>
        <v>1.2352941176470589</v>
      </c>
      <c r="I6" s="39">
        <f>I5/H5-1</f>
        <v>0.35526315789473695</v>
      </c>
      <c r="J6" s="20"/>
      <c r="K6" s="24">
        <v>0.66</v>
      </c>
      <c r="L6" s="22">
        <f>L5/K5-1</f>
        <v>0.33183352080989881</v>
      </c>
      <c r="M6" s="39">
        <f>M5/L5-1</f>
        <v>0.97972972972972983</v>
      </c>
      <c r="N6" s="1"/>
      <c r="P6" s="186"/>
      <c r="Q6" s="186"/>
      <c r="R6" s="186"/>
      <c r="S6" s="186"/>
      <c r="T6" s="119"/>
      <c r="U6" s="186"/>
      <c r="V6" s="186"/>
      <c r="W6" s="186"/>
    </row>
    <row r="7" spans="2:26">
      <c r="B7" s="59"/>
      <c r="C7" s="1"/>
      <c r="D7" s="21" t="s">
        <v>13</v>
      </c>
      <c r="E7" s="10"/>
      <c r="F7" s="24">
        <v>0.5</v>
      </c>
      <c r="G7" s="22">
        <v>-0.10393258426966293</v>
      </c>
      <c r="H7" s="22">
        <v>1.1520737327188939</v>
      </c>
      <c r="I7" s="39">
        <v>0.59603340292275575</v>
      </c>
      <c r="J7" s="20"/>
      <c r="K7" s="24">
        <v>0.46</v>
      </c>
      <c r="L7" s="22">
        <v>0.16408268733850129</v>
      </c>
      <c r="M7" s="39">
        <v>1.0616854908774978</v>
      </c>
      <c r="N7" s="1"/>
      <c r="P7" s="186"/>
      <c r="Q7" s="186"/>
      <c r="R7" s="186"/>
      <c r="S7" s="186"/>
      <c r="T7" s="119"/>
      <c r="U7" s="186"/>
      <c r="V7" s="186"/>
      <c r="W7" s="186"/>
    </row>
    <row r="8" spans="2:26">
      <c r="B8" s="59"/>
      <c r="C8" s="1"/>
      <c r="D8" s="10" t="s">
        <v>16</v>
      </c>
      <c r="E8" s="10"/>
      <c r="F8" s="48">
        <v>-73</v>
      </c>
      <c r="G8" s="33">
        <v>-51</v>
      </c>
      <c r="H8" s="33">
        <v>-42</v>
      </c>
      <c r="I8" s="52">
        <v>-159</v>
      </c>
      <c r="J8" s="20"/>
      <c r="K8" s="48">
        <v>-166</v>
      </c>
      <c r="L8" s="33">
        <v>-159</v>
      </c>
      <c r="M8" s="52">
        <v>-194</v>
      </c>
      <c r="P8" s="186"/>
      <c r="Q8" s="186"/>
      <c r="R8" s="186"/>
      <c r="S8" s="186"/>
      <c r="T8" s="119"/>
      <c r="U8" s="186"/>
      <c r="V8" s="186"/>
      <c r="W8" s="186"/>
      <c r="X8" s="4"/>
      <c r="Y8" s="4"/>
      <c r="Z8" s="4"/>
    </row>
    <row r="9" spans="2:26">
      <c r="B9" s="59"/>
      <c r="C9" s="1"/>
      <c r="D9" s="21" t="s">
        <v>17</v>
      </c>
      <c r="E9" s="10"/>
      <c r="F9" s="24">
        <f>F8/F5</f>
        <v>-0.18527918781725888</v>
      </c>
      <c r="G9" s="22">
        <f>G8/G5</f>
        <v>-0.11538461538461539</v>
      </c>
      <c r="H9" s="22">
        <f>H8/H5</f>
        <v>-4.2510121457489877E-2</v>
      </c>
      <c r="I9" s="39">
        <f>I8/I5</f>
        <v>-0.11874533233756535</v>
      </c>
      <c r="J9" s="20"/>
      <c r="K9" s="24">
        <f>K8/K5</f>
        <v>-0.18672665916760406</v>
      </c>
      <c r="L9" s="22">
        <f>L8/L5</f>
        <v>-0.13429054054054054</v>
      </c>
      <c r="M9" s="39">
        <f>M8/M5</f>
        <v>-8.2764505119453921E-2</v>
      </c>
      <c r="N9" s="1"/>
      <c r="P9" s="186"/>
      <c r="Q9" s="186"/>
      <c r="R9" s="186"/>
      <c r="S9" s="186"/>
      <c r="T9" s="119"/>
      <c r="U9" s="186"/>
      <c r="V9" s="186"/>
      <c r="W9" s="186"/>
    </row>
    <row r="10" spans="2:26" ht="14.45">
      <c r="B10" s="59"/>
      <c r="C10" s="1"/>
      <c r="D10" s="191" t="s">
        <v>52</v>
      </c>
      <c r="E10" s="15"/>
      <c r="F10" s="18"/>
      <c r="G10" s="16"/>
      <c r="H10" s="16"/>
      <c r="I10" s="19"/>
      <c r="J10" s="17"/>
      <c r="K10" s="18"/>
      <c r="L10" s="16"/>
      <c r="M10" s="19"/>
    </row>
    <row r="11" spans="2:26" ht="14.45" hidden="1">
      <c r="B11" s="59"/>
      <c r="C11" s="1"/>
      <c r="D11" s="201" t="s">
        <v>53</v>
      </c>
      <c r="E11" s="124"/>
      <c r="F11" s="207">
        <f>299.5-73.9</f>
        <v>225.6</v>
      </c>
      <c r="G11" s="25">
        <f>317.7-81.5</f>
        <v>236.2</v>
      </c>
      <c r="H11" s="26">
        <v>317</v>
      </c>
      <c r="I11" s="28"/>
      <c r="J11" s="20"/>
      <c r="K11" s="27">
        <v>300.39999999999998</v>
      </c>
      <c r="L11" s="26">
        <v>322.2</v>
      </c>
      <c r="M11" s="28">
        <v>313.89999999999998</v>
      </c>
      <c r="N11" s="1"/>
    </row>
    <row r="12" spans="2:26" hidden="1">
      <c r="B12" s="59"/>
      <c r="C12" s="1"/>
      <c r="D12" s="202" t="s">
        <v>54</v>
      </c>
      <c r="E12" s="124"/>
      <c r="F12" s="208"/>
      <c r="G12" s="23">
        <f>G11/F11-1</f>
        <v>4.6985815602836878E-2</v>
      </c>
      <c r="H12" s="23">
        <f>H11/G11-1</f>
        <v>0.34208298052497899</v>
      </c>
      <c r="I12" s="31">
        <f>I11/H11-1</f>
        <v>-1</v>
      </c>
      <c r="J12" s="20"/>
      <c r="K12" s="29">
        <v>-6.4000000000000001E-2</v>
      </c>
      <c r="L12" s="30">
        <f>L11/K11-1</f>
        <v>7.2569906790945549E-2</v>
      </c>
      <c r="M12" s="31">
        <f>M11/L11-1</f>
        <v>-2.5760397268777213E-2</v>
      </c>
      <c r="N12" s="1"/>
    </row>
    <row r="13" spans="2:26" ht="14.45">
      <c r="B13" s="59"/>
      <c r="C13" s="1"/>
      <c r="D13" s="192" t="s">
        <v>55</v>
      </c>
      <c r="E13" s="10"/>
      <c r="F13" s="48">
        <v>67</v>
      </c>
      <c r="G13" s="33">
        <v>79</v>
      </c>
      <c r="H13" s="33">
        <v>82</v>
      </c>
      <c r="I13" s="52">
        <v>80</v>
      </c>
      <c r="J13" s="12"/>
      <c r="K13" s="35">
        <v>68.7</v>
      </c>
      <c r="L13" s="34">
        <v>81.47</v>
      </c>
      <c r="M13" s="36">
        <v>81.099999999999994</v>
      </c>
      <c r="N13" s="1"/>
      <c r="P13" s="186"/>
      <c r="Q13" s="186"/>
      <c r="R13" s="186"/>
      <c r="S13" s="186"/>
      <c r="T13" s="119"/>
      <c r="U13" s="186"/>
      <c r="V13" s="186"/>
      <c r="W13" s="186"/>
    </row>
    <row r="14" spans="2:26">
      <c r="B14" s="59"/>
      <c r="C14" s="1"/>
      <c r="D14" s="193" t="s">
        <v>54</v>
      </c>
      <c r="E14" s="10"/>
      <c r="F14" s="24" t="s">
        <v>22</v>
      </c>
      <c r="G14" s="22">
        <f>G13/F13-1</f>
        <v>0.17910447761194037</v>
      </c>
      <c r="H14" s="22">
        <f>H13/G13-1</f>
        <v>3.7974683544303778E-2</v>
      </c>
      <c r="I14" s="39">
        <f>I13/H13-1</f>
        <v>-2.4390243902439046E-2</v>
      </c>
      <c r="J14" s="20"/>
      <c r="K14" s="24" t="s">
        <v>22</v>
      </c>
      <c r="L14" s="22">
        <f>L13/K13-1</f>
        <v>0.18588064046579333</v>
      </c>
      <c r="M14" s="39">
        <f>M13/L13-1</f>
        <v>-4.5415490364552058E-3</v>
      </c>
      <c r="N14" s="1"/>
      <c r="P14" s="186"/>
      <c r="Q14" s="186"/>
      <c r="R14" s="186"/>
      <c r="S14" s="186"/>
      <c r="T14" s="119"/>
      <c r="U14" s="186"/>
      <c r="V14" s="186"/>
      <c r="W14" s="186"/>
    </row>
    <row r="15" spans="2:26" hidden="1">
      <c r="B15" s="59"/>
      <c r="C15" s="1"/>
      <c r="D15" s="201" t="s">
        <v>56</v>
      </c>
      <c r="E15" s="124"/>
      <c r="F15" s="153"/>
      <c r="G15" s="150"/>
      <c r="H15" s="150"/>
      <c r="I15" s="151"/>
      <c r="J15" s="152"/>
      <c r="K15" s="153"/>
      <c r="L15" s="47"/>
      <c r="M15" s="154"/>
      <c r="P15" s="186"/>
      <c r="Q15" s="186"/>
      <c r="R15" s="186"/>
      <c r="S15" s="186"/>
      <c r="T15" s="119"/>
      <c r="U15" s="186"/>
      <c r="V15" s="186"/>
      <c r="W15" s="186"/>
    </row>
    <row r="16" spans="2:26" hidden="1">
      <c r="B16" s="59"/>
      <c r="C16" s="1"/>
      <c r="D16" s="202" t="s">
        <v>12</v>
      </c>
      <c r="E16" s="124"/>
      <c r="F16" s="24"/>
      <c r="G16" s="22"/>
      <c r="H16" s="22"/>
      <c r="I16" s="39"/>
      <c r="J16" s="20"/>
      <c r="K16" s="24"/>
      <c r="L16" s="22"/>
      <c r="M16" s="39"/>
      <c r="P16" s="186"/>
      <c r="Q16" s="186"/>
      <c r="R16" s="186"/>
      <c r="S16" s="186"/>
      <c r="T16" s="119"/>
      <c r="U16" s="186"/>
      <c r="V16" s="186"/>
      <c r="W16" s="186"/>
    </row>
    <row r="17" spans="2:23" hidden="1">
      <c r="B17" s="59"/>
      <c r="C17" s="1"/>
      <c r="D17" s="202" t="s">
        <v>13</v>
      </c>
      <c r="E17" s="124"/>
      <c r="F17" s="24"/>
      <c r="G17" s="22"/>
      <c r="H17" s="22"/>
      <c r="I17" s="39"/>
      <c r="J17" s="20"/>
      <c r="K17" s="24"/>
      <c r="L17" s="22"/>
      <c r="M17" s="39"/>
      <c r="P17" s="186"/>
      <c r="Q17" s="186"/>
      <c r="R17" s="186"/>
      <c r="S17" s="186"/>
      <c r="T17" s="119"/>
      <c r="U17" s="186"/>
      <c r="V17" s="186"/>
      <c r="W17" s="186"/>
    </row>
    <row r="18" spans="2:23" ht="14.45">
      <c r="B18" s="59"/>
      <c r="C18" s="1"/>
      <c r="D18" s="192" t="s">
        <v>57</v>
      </c>
      <c r="E18" s="10"/>
      <c r="F18" s="153">
        <v>1.72</v>
      </c>
      <c r="G18" s="150">
        <v>1.8</v>
      </c>
      <c r="H18" s="150">
        <v>2.09</v>
      </c>
      <c r="I18" s="151">
        <v>2.0499999999999998</v>
      </c>
      <c r="J18" s="152"/>
      <c r="K18" s="153">
        <v>1.73</v>
      </c>
      <c r="L18" s="47">
        <v>1.91</v>
      </c>
      <c r="M18" s="154">
        <v>2.06</v>
      </c>
      <c r="P18" s="186"/>
      <c r="Q18" s="186"/>
      <c r="R18" s="186"/>
      <c r="S18" s="186"/>
      <c r="T18" s="119"/>
      <c r="U18" s="186"/>
      <c r="V18" s="186"/>
      <c r="W18" s="186"/>
    </row>
    <row r="19" spans="2:23">
      <c r="B19" s="59"/>
      <c r="C19" s="1"/>
      <c r="D19" s="193" t="s">
        <v>54</v>
      </c>
      <c r="E19" s="10"/>
      <c r="F19" s="24" t="s">
        <v>22</v>
      </c>
      <c r="G19" s="22">
        <f>G18/F18-1</f>
        <v>4.6511627906976827E-2</v>
      </c>
      <c r="H19" s="22">
        <f>H18/G18-1</f>
        <v>0.16111111111111098</v>
      </c>
      <c r="I19" s="39">
        <f>I18/H18-1</f>
        <v>-1.9138755980861233E-2</v>
      </c>
      <c r="J19" s="20"/>
      <c r="K19" s="24" t="s">
        <v>22</v>
      </c>
      <c r="L19" s="22">
        <f>L18/K18-1</f>
        <v>0.10404624277456653</v>
      </c>
      <c r="M19" s="39">
        <f>M18/L18-1</f>
        <v>7.8534031413612704E-2</v>
      </c>
      <c r="P19" s="186"/>
      <c r="Q19" s="186"/>
      <c r="R19" s="186"/>
      <c r="S19" s="186"/>
      <c r="T19" s="119"/>
      <c r="U19" s="186"/>
      <c r="V19" s="186"/>
      <c r="W19" s="186"/>
    </row>
    <row r="20" spans="2:23" ht="14.45">
      <c r="B20" s="59"/>
      <c r="C20" s="1"/>
      <c r="D20" s="192" t="s">
        <v>58</v>
      </c>
      <c r="E20" s="10"/>
      <c r="F20" s="48" t="s">
        <v>22</v>
      </c>
      <c r="G20" s="33">
        <v>85</v>
      </c>
      <c r="H20" s="33">
        <v>87.8</v>
      </c>
      <c r="I20" s="52">
        <v>89.48</v>
      </c>
      <c r="J20" s="12"/>
      <c r="K20" s="48" t="s">
        <v>22</v>
      </c>
      <c r="L20" s="34">
        <v>85.967286601417072</v>
      </c>
      <c r="M20" s="36">
        <v>89.872350556015164</v>
      </c>
      <c r="N20" s="1"/>
      <c r="P20" s="186"/>
      <c r="Q20" s="186"/>
      <c r="R20" s="186"/>
      <c r="S20" s="186"/>
      <c r="T20" s="119"/>
      <c r="U20" s="186"/>
      <c r="V20" s="186"/>
      <c r="W20" s="186"/>
    </row>
    <row r="21" spans="2:23">
      <c r="B21" s="59"/>
      <c r="C21" s="1"/>
      <c r="D21" s="193" t="s">
        <v>54</v>
      </c>
      <c r="E21" s="10"/>
      <c r="F21" s="24" t="s">
        <v>22</v>
      </c>
      <c r="G21" s="22" t="s">
        <v>22</v>
      </c>
      <c r="H21" s="22">
        <f>H20/G20-1</f>
        <v>3.2941176470588251E-2</v>
      </c>
      <c r="I21" s="39">
        <f>I20/H20-1</f>
        <v>1.9134396355353189E-2</v>
      </c>
      <c r="J21" s="20"/>
      <c r="K21" s="24" t="s">
        <v>22</v>
      </c>
      <c r="L21" s="22" t="s">
        <v>22</v>
      </c>
      <c r="M21" s="39">
        <f>M20/L20-1</f>
        <v>4.5424999543183464E-2</v>
      </c>
      <c r="N21" s="1"/>
      <c r="P21" s="186"/>
      <c r="Q21" s="186"/>
      <c r="R21" s="186"/>
      <c r="S21" s="186"/>
      <c r="T21" s="119"/>
      <c r="U21" s="186"/>
      <c r="V21" s="186"/>
      <c r="W21" s="186"/>
    </row>
    <row r="22" spans="2:23" ht="14.45">
      <c r="B22" s="59"/>
      <c r="C22" s="1"/>
      <c r="D22" s="192" t="s">
        <v>59</v>
      </c>
      <c r="E22" s="10"/>
      <c r="F22" s="48">
        <f>F5-F37</f>
        <v>257</v>
      </c>
      <c r="G22" s="33">
        <f>G5-G37</f>
        <v>242</v>
      </c>
      <c r="H22" s="33">
        <f>H5-H37</f>
        <v>371</v>
      </c>
      <c r="I22" s="52">
        <f>I5-I37</f>
        <v>353</v>
      </c>
      <c r="J22" s="20"/>
      <c r="K22" s="48">
        <f t="shared" ref="K22:M22" si="0">K5-K37</f>
        <v>527</v>
      </c>
      <c r="L22" s="33">
        <f t="shared" si="0"/>
        <v>557</v>
      </c>
      <c r="M22" s="52">
        <f t="shared" si="0"/>
        <v>725</v>
      </c>
      <c r="P22" s="186"/>
      <c r="Q22" s="186"/>
      <c r="R22" s="186"/>
      <c r="S22" s="186"/>
      <c r="T22" s="119"/>
      <c r="U22" s="186"/>
      <c r="V22" s="186"/>
      <c r="W22" s="186"/>
    </row>
    <row r="23" spans="2:23">
      <c r="B23" s="59"/>
      <c r="C23" s="1"/>
      <c r="D23" s="193" t="s">
        <v>12</v>
      </c>
      <c r="E23" s="10"/>
      <c r="F23" s="24">
        <v>0.27</v>
      </c>
      <c r="G23" s="22">
        <f>G22/F22-1</f>
        <v>-5.8365758754863828E-2</v>
      </c>
      <c r="H23" s="22">
        <f>H22/G22-1</f>
        <v>0.53305785123966931</v>
      </c>
      <c r="I23" s="39">
        <f>I22/H22-1</f>
        <v>-4.8517520215633381E-2</v>
      </c>
      <c r="J23" s="20"/>
      <c r="K23" s="24">
        <v>0.25</v>
      </c>
      <c r="L23" s="121">
        <f>L22/K22-1</f>
        <v>5.6925996204933549E-2</v>
      </c>
      <c r="M23" s="39">
        <f>M22/L22-1</f>
        <v>0.30161579892280077</v>
      </c>
      <c r="P23" s="186"/>
      <c r="Q23" s="186"/>
      <c r="R23" s="186"/>
      <c r="S23" s="186"/>
      <c r="T23" s="119"/>
      <c r="U23" s="186"/>
      <c r="V23" s="186"/>
      <c r="W23" s="186"/>
    </row>
    <row r="24" spans="2:23">
      <c r="B24" s="59"/>
      <c r="C24" s="1"/>
      <c r="D24" s="193" t="s">
        <v>13</v>
      </c>
      <c r="E24" s="10"/>
      <c r="F24" s="24">
        <v>0.25</v>
      </c>
      <c r="G24" s="22">
        <v>0.04</v>
      </c>
      <c r="H24" s="22">
        <v>0.28299999999999997</v>
      </c>
      <c r="I24" s="39">
        <v>0.155</v>
      </c>
      <c r="J24" s="20"/>
      <c r="K24" s="24">
        <v>0.22</v>
      </c>
      <c r="L24" s="22">
        <v>7.3999999999999996E-2</v>
      </c>
      <c r="M24" s="39">
        <v>0.253</v>
      </c>
      <c r="P24" s="186"/>
      <c r="Q24" s="186"/>
      <c r="R24" s="186"/>
      <c r="S24" s="186"/>
      <c r="T24" s="119"/>
      <c r="U24" s="186"/>
      <c r="V24" s="186"/>
      <c r="W24" s="186"/>
    </row>
    <row r="25" spans="2:23" ht="14.45">
      <c r="B25" s="59"/>
      <c r="C25" s="1"/>
      <c r="D25" s="192" t="s">
        <v>60</v>
      </c>
      <c r="E25" s="10"/>
      <c r="F25" s="48">
        <f>F8-F40</f>
        <v>-10</v>
      </c>
      <c r="G25" s="33">
        <f>G8-G40</f>
        <v>19</v>
      </c>
      <c r="H25" s="34">
        <f>H8-H40</f>
        <v>51</v>
      </c>
      <c r="I25" s="36">
        <f>I8-I40</f>
        <v>47</v>
      </c>
      <c r="J25" s="20"/>
      <c r="K25" s="35">
        <f t="shared" ref="K25:M25" si="1">K8-K40</f>
        <v>-37</v>
      </c>
      <c r="L25" s="34">
        <f t="shared" si="1"/>
        <v>10</v>
      </c>
      <c r="M25" s="36">
        <f t="shared" si="1"/>
        <v>49</v>
      </c>
      <c r="P25" s="186"/>
      <c r="Q25" s="186"/>
      <c r="R25" s="186"/>
      <c r="S25" s="186"/>
      <c r="T25" s="119"/>
      <c r="U25" s="186"/>
      <c r="V25" s="186"/>
      <c r="W25" s="186"/>
    </row>
    <row r="26" spans="2:23">
      <c r="B26" s="59"/>
      <c r="C26" s="1"/>
      <c r="D26" s="193" t="s">
        <v>17</v>
      </c>
      <c r="E26" s="10"/>
      <c r="F26" s="24">
        <f>F25/F22</f>
        <v>-3.8910505836575876E-2</v>
      </c>
      <c r="G26" s="22">
        <f>G25/G22</f>
        <v>7.8512396694214878E-2</v>
      </c>
      <c r="H26" s="121">
        <f>H25/H22</f>
        <v>0.13746630727762804</v>
      </c>
      <c r="I26" s="125">
        <f>I25/I22</f>
        <v>0.13314447592067988</v>
      </c>
      <c r="J26" s="20"/>
      <c r="K26" s="120">
        <f>K25/K22</f>
        <v>-7.020872865275142E-2</v>
      </c>
      <c r="L26" s="121">
        <f>L25/L22</f>
        <v>1.7953321364452424E-2</v>
      </c>
      <c r="M26" s="39">
        <f>M25/M22</f>
        <v>6.7586206896551718E-2</v>
      </c>
      <c r="P26" s="186"/>
      <c r="Q26" s="186"/>
      <c r="R26" s="186"/>
      <c r="S26" s="186"/>
      <c r="T26" s="119"/>
      <c r="U26" s="186"/>
      <c r="V26" s="186"/>
      <c r="W26" s="186"/>
    </row>
    <row r="27" spans="2:23" ht="14.45">
      <c r="B27" s="59"/>
      <c r="C27" s="1"/>
      <c r="D27" s="191" t="s">
        <v>61</v>
      </c>
      <c r="E27" s="15"/>
      <c r="F27" s="18"/>
      <c r="G27" s="16"/>
      <c r="H27" s="16"/>
      <c r="I27" s="19"/>
      <c r="J27" s="17"/>
      <c r="K27" s="18"/>
      <c r="L27" s="16"/>
      <c r="M27" s="19"/>
    </row>
    <row r="28" spans="2:23" ht="14.45" hidden="1">
      <c r="B28" s="59"/>
      <c r="C28" s="1"/>
      <c r="D28" s="201" t="s">
        <v>62</v>
      </c>
      <c r="E28" s="124"/>
      <c r="F28" s="48" t="s">
        <v>22</v>
      </c>
      <c r="G28" s="33">
        <v>458</v>
      </c>
      <c r="H28" s="34">
        <v>513</v>
      </c>
      <c r="I28" s="122"/>
      <c r="J28" s="20"/>
      <c r="K28" s="35">
        <v>518</v>
      </c>
      <c r="L28" s="33">
        <v>492</v>
      </c>
      <c r="M28" s="36">
        <v>528</v>
      </c>
    </row>
    <row r="29" spans="2:23" hidden="1">
      <c r="B29" s="59"/>
      <c r="C29" s="1"/>
      <c r="D29" s="202" t="s">
        <v>54</v>
      </c>
      <c r="E29" s="124"/>
      <c r="F29" s="38" t="s">
        <v>22</v>
      </c>
      <c r="G29" s="37" t="s">
        <v>22</v>
      </c>
      <c r="H29" s="22">
        <f>H28/G28-1</f>
        <v>0.12008733624454138</v>
      </c>
      <c r="I29" s="123"/>
      <c r="J29" s="20"/>
      <c r="K29" s="38">
        <v>0.77400000000000002</v>
      </c>
      <c r="L29" s="22">
        <f>L28/K28-1</f>
        <v>-5.0193050193050204E-2</v>
      </c>
      <c r="M29" s="39">
        <v>7.3170731707317138E-2</v>
      </c>
    </row>
    <row r="30" spans="2:23" ht="14.45">
      <c r="B30" s="59"/>
      <c r="C30" s="1"/>
      <c r="D30" s="192" t="s">
        <v>63</v>
      </c>
      <c r="E30" s="10"/>
      <c r="F30" s="48">
        <v>51.38</v>
      </c>
      <c r="G30" s="33">
        <v>35.106999999999999</v>
      </c>
      <c r="H30" s="155">
        <v>71.119</v>
      </c>
      <c r="I30" s="126">
        <v>113.6</v>
      </c>
      <c r="J30" s="20"/>
      <c r="K30" s="35">
        <v>111.569</v>
      </c>
      <c r="L30" s="40">
        <v>97.766999999999996</v>
      </c>
      <c r="M30" s="41">
        <v>175.24</v>
      </c>
      <c r="P30" s="186"/>
      <c r="Q30" s="186"/>
      <c r="R30" s="186"/>
      <c r="S30" s="186"/>
      <c r="T30" s="119"/>
      <c r="U30" s="186"/>
      <c r="V30" s="186"/>
      <c r="W30" s="186"/>
    </row>
    <row r="31" spans="2:23">
      <c r="B31" s="59"/>
      <c r="C31" s="1"/>
      <c r="D31" s="193" t="s">
        <v>54</v>
      </c>
      <c r="E31" s="10"/>
      <c r="F31" s="38" t="s">
        <v>22</v>
      </c>
      <c r="G31" s="22">
        <f>G30/F30-1</f>
        <v>-0.31671856753600625</v>
      </c>
      <c r="H31" s="22">
        <f>H30/G30-1</f>
        <v>1.0257783348050244</v>
      </c>
      <c r="I31" s="39">
        <f>I30/H30-1</f>
        <v>0.59732279700220747</v>
      </c>
      <c r="J31" s="20"/>
      <c r="K31" s="38">
        <v>1.6233011991535387</v>
      </c>
      <c r="L31" s="22">
        <f>L30/K30-1</f>
        <v>-0.12370819851392423</v>
      </c>
      <c r="M31" s="39">
        <f>M30/L30-1</f>
        <v>0.79242484682970749</v>
      </c>
      <c r="P31" s="186"/>
      <c r="Q31" s="186"/>
      <c r="R31" s="186"/>
      <c r="S31" s="186"/>
      <c r="T31" s="119"/>
      <c r="U31" s="186"/>
      <c r="V31" s="186"/>
      <c r="W31" s="186"/>
    </row>
    <row r="32" spans="2:23" ht="14.45">
      <c r="B32" s="59"/>
      <c r="C32" s="1"/>
      <c r="D32" s="192" t="s">
        <v>64</v>
      </c>
      <c r="E32" s="10"/>
      <c r="F32" s="43" t="s">
        <v>22</v>
      </c>
      <c r="G32" s="42" t="s">
        <v>22</v>
      </c>
      <c r="H32" s="129">
        <v>0.2</v>
      </c>
      <c r="I32" s="130">
        <v>0.42</v>
      </c>
      <c r="J32" s="127"/>
      <c r="K32" s="43" t="s">
        <v>22</v>
      </c>
      <c r="L32" s="42">
        <v>0.13</v>
      </c>
      <c r="M32" s="44">
        <v>0.28999999999999998</v>
      </c>
      <c r="P32" s="186"/>
      <c r="Q32" s="186"/>
      <c r="R32" s="186"/>
      <c r="S32" s="186"/>
      <c r="T32" s="119"/>
      <c r="U32" s="186"/>
      <c r="V32" s="186"/>
      <c r="W32" s="186"/>
    </row>
    <row r="33" spans="2:23" ht="14.45">
      <c r="B33" s="59"/>
      <c r="C33" s="1"/>
      <c r="D33" s="192" t="s">
        <v>65</v>
      </c>
      <c r="E33" s="10"/>
      <c r="F33" s="46">
        <v>5.9</v>
      </c>
      <c r="G33" s="45">
        <v>6.165</v>
      </c>
      <c r="H33" s="45">
        <v>8.8520000000000003</v>
      </c>
      <c r="I33" s="81">
        <v>8.6859999999999999</v>
      </c>
      <c r="J33" s="20"/>
      <c r="K33" s="46">
        <v>5.8</v>
      </c>
      <c r="L33" s="47">
        <v>6.85</v>
      </c>
      <c r="M33" s="154">
        <v>9.3000000000000007</v>
      </c>
      <c r="P33" s="186"/>
      <c r="Q33" s="186"/>
      <c r="R33" s="187"/>
      <c r="S33" s="187"/>
      <c r="T33" s="119"/>
      <c r="U33" s="186"/>
      <c r="V33" s="186"/>
      <c r="W33" s="186"/>
    </row>
    <row r="34" spans="2:23">
      <c r="B34" s="59"/>
      <c r="C34" s="1"/>
      <c r="D34" s="193" t="s">
        <v>54</v>
      </c>
      <c r="E34" s="10"/>
      <c r="F34" s="38" t="s">
        <v>22</v>
      </c>
      <c r="G34" s="37">
        <f>G33/F33-1</f>
        <v>4.4915254237288149E-2</v>
      </c>
      <c r="H34" s="22">
        <f>H33/G33-1</f>
        <v>0.43584752635847535</v>
      </c>
      <c r="I34" s="39">
        <f>I33/H33-1</f>
        <v>-1.8752824220515163E-2</v>
      </c>
      <c r="J34" s="20"/>
      <c r="K34" s="38" t="s">
        <v>22</v>
      </c>
      <c r="L34" s="22">
        <f>L33/K33-1</f>
        <v>0.18103448275862077</v>
      </c>
      <c r="M34" s="39">
        <f>M33/L33-1</f>
        <v>0.35766423357664245</v>
      </c>
      <c r="P34" s="186"/>
      <c r="Q34" s="186"/>
      <c r="R34" s="186"/>
      <c r="S34" s="186"/>
      <c r="T34" s="119"/>
      <c r="U34" s="186"/>
      <c r="V34" s="186"/>
      <c r="W34" s="186"/>
    </row>
    <row r="35" spans="2:23" ht="14.45">
      <c r="B35" s="59"/>
      <c r="C35" s="1"/>
      <c r="D35" s="192" t="s">
        <v>66</v>
      </c>
      <c r="E35" s="10"/>
      <c r="F35" s="46" t="s">
        <v>22</v>
      </c>
      <c r="G35" s="45" t="s">
        <v>22</v>
      </c>
      <c r="H35" s="33">
        <v>995</v>
      </c>
      <c r="I35" s="52">
        <v>638</v>
      </c>
      <c r="J35" s="20"/>
      <c r="K35" s="48" t="s">
        <v>22</v>
      </c>
      <c r="L35" s="40">
        <v>746</v>
      </c>
      <c r="M35" s="41">
        <v>895</v>
      </c>
      <c r="P35" s="186"/>
      <c r="Q35" s="186"/>
      <c r="R35" s="186"/>
      <c r="S35" s="186"/>
      <c r="T35" s="119"/>
      <c r="U35" s="186"/>
      <c r="V35" s="186"/>
      <c r="W35" s="186"/>
    </row>
    <row r="36" spans="2:23">
      <c r="B36" s="59"/>
      <c r="C36" s="1"/>
      <c r="D36" s="193" t="s">
        <v>54</v>
      </c>
      <c r="E36" s="10"/>
      <c r="F36" s="38" t="s">
        <v>22</v>
      </c>
      <c r="G36" s="37" t="s">
        <v>22</v>
      </c>
      <c r="H36" s="22" t="s">
        <v>22</v>
      </c>
      <c r="I36" s="39">
        <f>I35/H35-1</f>
        <v>-0.35879396984924627</v>
      </c>
      <c r="J36" s="20"/>
      <c r="K36" s="38" t="s">
        <v>22</v>
      </c>
      <c r="L36" s="49" t="s">
        <v>22</v>
      </c>
      <c r="M36" s="39">
        <f>M35/L35-1</f>
        <v>0.19973190348525471</v>
      </c>
      <c r="O36" s="4"/>
      <c r="P36" s="186"/>
      <c r="Q36" s="186"/>
      <c r="R36" s="186"/>
      <c r="S36" s="186"/>
      <c r="T36" s="119"/>
      <c r="U36" s="186"/>
      <c r="V36" s="186"/>
      <c r="W36" s="186"/>
    </row>
    <row r="37" spans="2:23">
      <c r="B37" s="59"/>
      <c r="C37" s="1"/>
      <c r="D37" s="192" t="s">
        <v>11</v>
      </c>
      <c r="E37" s="10"/>
      <c r="F37" s="35">
        <v>137</v>
      </c>
      <c r="G37" s="34">
        <v>200</v>
      </c>
      <c r="H37" s="34">
        <v>617</v>
      </c>
      <c r="I37" s="36">
        <v>986</v>
      </c>
      <c r="J37" s="20"/>
      <c r="K37" s="48">
        <v>362</v>
      </c>
      <c r="L37" s="33">
        <v>627</v>
      </c>
      <c r="M37" s="36">
        <v>1619</v>
      </c>
      <c r="O37" s="4"/>
      <c r="P37" s="186"/>
      <c r="Q37" s="186"/>
      <c r="R37" s="186"/>
      <c r="S37" s="186"/>
      <c r="T37" s="119"/>
      <c r="U37" s="186"/>
      <c r="V37" s="186"/>
      <c r="W37" s="186"/>
    </row>
    <row r="38" spans="2:23">
      <c r="B38" s="59"/>
      <c r="C38" s="1"/>
      <c r="D38" s="193" t="s">
        <v>12</v>
      </c>
      <c r="E38" s="10"/>
      <c r="F38" s="24">
        <v>3.28125</v>
      </c>
      <c r="G38" s="22">
        <f>G37/F37-1</f>
        <v>0.45985401459854014</v>
      </c>
      <c r="H38" s="22">
        <f>H37/G37-1</f>
        <v>2.085</v>
      </c>
      <c r="I38" s="39">
        <f>I37/H37-1</f>
        <v>0.59805510534846018</v>
      </c>
      <c r="J38" s="20"/>
      <c r="K38" s="24">
        <v>2.1480000000000001</v>
      </c>
      <c r="L38" s="22">
        <f>L37/K37-1</f>
        <v>0.7320441988950277</v>
      </c>
      <c r="M38" s="39">
        <f>M37/L37-1</f>
        <v>1.5821371610845296</v>
      </c>
      <c r="O38" s="4"/>
      <c r="P38" s="186"/>
      <c r="Q38" s="186"/>
      <c r="R38" s="186"/>
      <c r="S38" s="186"/>
      <c r="T38" s="119"/>
      <c r="U38" s="186"/>
      <c r="V38" s="186"/>
      <c r="W38" s="186"/>
    </row>
    <row r="39" spans="2:23">
      <c r="B39" s="59"/>
      <c r="C39" s="1"/>
      <c r="D39" s="193" t="s">
        <v>13</v>
      </c>
      <c r="E39" s="10"/>
      <c r="F39" s="24">
        <v>2.09</v>
      </c>
      <c r="G39" s="22">
        <v>-0.315</v>
      </c>
      <c r="H39" s="22">
        <v>2.1749999999999998</v>
      </c>
      <c r="I39" s="39">
        <v>0.84</v>
      </c>
      <c r="J39" s="20"/>
      <c r="K39" s="24">
        <v>1.35</v>
      </c>
      <c r="L39" s="22">
        <v>0.26600000000000001</v>
      </c>
      <c r="M39" s="39">
        <v>1.73</v>
      </c>
      <c r="O39" s="4"/>
      <c r="P39" s="186"/>
      <c r="Q39" s="186"/>
      <c r="R39" s="186"/>
      <c r="S39" s="186"/>
      <c r="T39" s="119"/>
      <c r="U39" s="186"/>
      <c r="V39" s="186"/>
      <c r="W39" s="186"/>
    </row>
    <row r="40" spans="2:23" ht="14.45">
      <c r="B40" s="59"/>
      <c r="C40" s="1"/>
      <c r="D40" s="192" t="s">
        <v>60</v>
      </c>
      <c r="E40" s="10"/>
      <c r="F40" s="35">
        <v>-63</v>
      </c>
      <c r="G40" s="34">
        <v>-70</v>
      </c>
      <c r="H40" s="34">
        <v>-93</v>
      </c>
      <c r="I40" s="36">
        <v>-206</v>
      </c>
      <c r="J40" s="20"/>
      <c r="K40" s="48">
        <v>-129</v>
      </c>
      <c r="L40" s="33">
        <v>-169</v>
      </c>
      <c r="M40" s="52">
        <v>-243</v>
      </c>
      <c r="O40" s="4"/>
      <c r="P40" s="186"/>
      <c r="Q40" s="186"/>
      <c r="R40" s="186"/>
      <c r="S40" s="186"/>
      <c r="T40" s="119"/>
      <c r="U40" s="186"/>
      <c r="V40" s="186"/>
      <c r="W40" s="186"/>
    </row>
    <row r="41" spans="2:23">
      <c r="B41" s="59"/>
      <c r="C41" s="1"/>
      <c r="D41" s="193" t="s">
        <v>17</v>
      </c>
      <c r="E41" s="10"/>
      <c r="F41" s="24">
        <f>F40/F37</f>
        <v>-0.45985401459854014</v>
      </c>
      <c r="G41" s="22">
        <f>G40/G37</f>
        <v>-0.35</v>
      </c>
      <c r="H41" s="22">
        <f>H40/H37</f>
        <v>-0.1507293354943274</v>
      </c>
      <c r="I41" s="39">
        <f>I40/I37</f>
        <v>-0.20892494929006086</v>
      </c>
      <c r="J41" s="20"/>
      <c r="K41" s="24">
        <f>K40/K37</f>
        <v>-0.35635359116022097</v>
      </c>
      <c r="L41" s="22">
        <f>L40/L37</f>
        <v>-0.26953748006379585</v>
      </c>
      <c r="M41" s="39">
        <f>M40/M37</f>
        <v>-0.15009264978381717</v>
      </c>
      <c r="O41" s="4"/>
      <c r="P41" s="186"/>
      <c r="Q41" s="186"/>
      <c r="R41" s="186"/>
      <c r="S41" s="186"/>
      <c r="T41" s="119"/>
      <c r="U41" s="186"/>
      <c r="V41" s="186"/>
      <c r="W41" s="186"/>
    </row>
    <row r="42" spans="2:23">
      <c r="B42" s="59"/>
      <c r="C42" s="1"/>
      <c r="D42" s="21"/>
      <c r="E42" s="10"/>
      <c r="F42" s="24"/>
      <c r="G42" s="22"/>
      <c r="H42" s="22"/>
      <c r="I42" s="39"/>
      <c r="J42" s="20"/>
      <c r="K42" s="24"/>
      <c r="L42" s="22"/>
      <c r="M42" s="39"/>
    </row>
    <row r="43" spans="2:23">
      <c r="B43" s="59"/>
      <c r="C43" s="1"/>
      <c r="D43" s="191" t="s">
        <v>67</v>
      </c>
      <c r="E43" s="15"/>
      <c r="F43" s="18"/>
      <c r="G43" s="16"/>
      <c r="H43" s="16"/>
      <c r="I43" s="19"/>
      <c r="J43" s="17"/>
      <c r="K43" s="18"/>
      <c r="L43" s="16"/>
      <c r="M43" s="19"/>
    </row>
    <row r="44" spans="2:23">
      <c r="B44" s="59"/>
      <c r="C44" s="1"/>
      <c r="D44" s="191" t="s">
        <v>68</v>
      </c>
      <c r="E44" s="15"/>
      <c r="F44" s="18"/>
      <c r="G44" s="16"/>
      <c r="H44" s="16"/>
      <c r="I44" s="19"/>
      <c r="J44" s="17"/>
      <c r="K44" s="18"/>
      <c r="L44" s="16"/>
      <c r="M44" s="19"/>
    </row>
    <row r="45" spans="2:23" ht="14.45">
      <c r="B45" s="59"/>
      <c r="C45" s="1"/>
      <c r="D45" s="193" t="s">
        <v>69</v>
      </c>
      <c r="E45" s="10"/>
      <c r="F45" s="54">
        <v>0.16</v>
      </c>
      <c r="G45" s="50">
        <v>0.11</v>
      </c>
      <c r="H45" s="50">
        <v>0.06</v>
      </c>
      <c r="I45" s="131">
        <v>0.02</v>
      </c>
      <c r="J45" s="20"/>
      <c r="K45" s="24">
        <v>0.13600000000000001</v>
      </c>
      <c r="L45" s="50">
        <v>0.1</v>
      </c>
      <c r="M45" s="51">
        <v>5.5477335408740558E-2</v>
      </c>
      <c r="P45" s="186"/>
      <c r="Q45" s="186"/>
      <c r="R45" s="186"/>
      <c r="S45" s="186"/>
      <c r="T45" s="119"/>
      <c r="U45" s="186"/>
      <c r="V45" s="186"/>
      <c r="W45" s="186"/>
    </row>
    <row r="46" spans="2:23" ht="14.45">
      <c r="B46" s="59"/>
      <c r="C46" s="1"/>
      <c r="D46" s="193" t="s">
        <v>70</v>
      </c>
      <c r="E46" s="10"/>
      <c r="F46" s="54">
        <v>0.25</v>
      </c>
      <c r="G46" s="50">
        <v>0.06</v>
      </c>
      <c r="H46" s="50">
        <v>0.15</v>
      </c>
      <c r="I46" s="39">
        <v>-0.03</v>
      </c>
      <c r="J46" s="20"/>
      <c r="K46" s="24">
        <v>0.19</v>
      </c>
      <c r="L46" s="50">
        <v>0.12</v>
      </c>
      <c r="M46" s="51">
        <v>3.8216802002222217E-2</v>
      </c>
      <c r="P46" s="186"/>
      <c r="Q46" s="186"/>
      <c r="R46" s="186"/>
      <c r="S46" s="186"/>
      <c r="T46" s="119"/>
      <c r="U46" s="186"/>
      <c r="V46" s="186"/>
      <c r="W46" s="186"/>
    </row>
    <row r="47" spans="2:23">
      <c r="B47" s="59"/>
      <c r="C47" s="1"/>
      <c r="D47" s="192" t="s">
        <v>11</v>
      </c>
      <c r="E47" s="10"/>
      <c r="F47" s="48">
        <v>156.1</v>
      </c>
      <c r="G47" s="33">
        <v>156</v>
      </c>
      <c r="H47" s="33">
        <v>218</v>
      </c>
      <c r="I47" s="52">
        <v>210</v>
      </c>
      <c r="J47" s="20"/>
      <c r="K47" s="48">
        <v>310.89999999999998</v>
      </c>
      <c r="L47" s="34">
        <v>341</v>
      </c>
      <c r="M47" s="36">
        <v>432</v>
      </c>
      <c r="O47" s="32"/>
      <c r="P47" s="186"/>
      <c r="Q47" s="186"/>
      <c r="R47" s="186"/>
      <c r="S47" s="186"/>
      <c r="T47" s="119"/>
      <c r="U47" s="186"/>
      <c r="V47" s="186"/>
      <c r="W47" s="186"/>
    </row>
    <row r="48" spans="2:23">
      <c r="B48" s="59"/>
      <c r="C48" s="1"/>
      <c r="D48" s="193" t="s">
        <v>12</v>
      </c>
      <c r="E48" s="10"/>
      <c r="F48" s="24" t="s">
        <v>22</v>
      </c>
      <c r="G48" s="22">
        <f>G47/F47-1</f>
        <v>-6.4061499039069769E-4</v>
      </c>
      <c r="H48" s="22">
        <f>H47/G47-1</f>
        <v>0.39743589743589736</v>
      </c>
      <c r="I48" s="39">
        <f>I47/H47-1</f>
        <v>-3.669724770642202E-2</v>
      </c>
      <c r="J48" s="20"/>
      <c r="K48" s="24" t="s">
        <v>22</v>
      </c>
      <c r="L48" s="22">
        <f>L47/K47-1</f>
        <v>9.681569636539078E-2</v>
      </c>
      <c r="M48" s="39">
        <f>M47/L47-1</f>
        <v>0.26686217008797652</v>
      </c>
      <c r="P48" s="186"/>
      <c r="Q48" s="186"/>
      <c r="R48" s="186"/>
      <c r="S48" s="186"/>
      <c r="T48" s="119"/>
      <c r="U48" s="186"/>
      <c r="V48" s="186"/>
      <c r="W48" s="186"/>
    </row>
    <row r="49" spans="2:23">
      <c r="B49" s="59"/>
      <c r="C49" s="1"/>
      <c r="D49" s="193" t="s">
        <v>13</v>
      </c>
      <c r="E49" s="10"/>
      <c r="F49" s="24" t="s">
        <v>22</v>
      </c>
      <c r="G49" s="22">
        <v>-0.03</v>
      </c>
      <c r="H49" s="22">
        <v>0.3</v>
      </c>
      <c r="I49" s="39">
        <v>0.14000000000000001</v>
      </c>
      <c r="J49" s="20"/>
      <c r="K49" s="24" t="s">
        <v>22</v>
      </c>
      <c r="L49" s="22">
        <v>0.09</v>
      </c>
      <c r="M49" s="39">
        <v>0.24</v>
      </c>
      <c r="P49" s="186"/>
      <c r="Q49" s="186"/>
      <c r="R49" s="186"/>
      <c r="S49" s="186"/>
      <c r="T49" s="119"/>
      <c r="U49" s="186"/>
      <c r="V49" s="186"/>
      <c r="W49" s="186"/>
    </row>
    <row r="50" spans="2:23" ht="14.45">
      <c r="B50" s="59"/>
      <c r="C50" s="1"/>
      <c r="D50" s="192" t="s">
        <v>60</v>
      </c>
      <c r="E50" s="10"/>
      <c r="F50" s="35">
        <v>55</v>
      </c>
      <c r="G50" s="34">
        <v>65</v>
      </c>
      <c r="H50" s="34">
        <v>55</v>
      </c>
      <c r="I50" s="36">
        <v>40</v>
      </c>
      <c r="J50" s="20"/>
      <c r="K50" s="48">
        <v>91</v>
      </c>
      <c r="L50" s="34">
        <v>105</v>
      </c>
      <c r="M50" s="52">
        <v>73</v>
      </c>
      <c r="O50" s="32"/>
      <c r="P50" s="186"/>
      <c r="Q50" s="186"/>
      <c r="R50" s="186"/>
      <c r="S50" s="186"/>
      <c r="T50" s="119"/>
      <c r="U50" s="186"/>
      <c r="V50" s="186"/>
      <c r="W50" s="186"/>
    </row>
    <row r="51" spans="2:23">
      <c r="B51" s="59"/>
      <c r="C51" s="1"/>
      <c r="D51" s="193" t="s">
        <v>17</v>
      </c>
      <c r="E51" s="10"/>
      <c r="F51" s="24">
        <f>F50/F47</f>
        <v>0.35233824471492636</v>
      </c>
      <c r="G51" s="22">
        <f>G50/G47</f>
        <v>0.41666666666666669</v>
      </c>
      <c r="H51" s="22">
        <f>H50/H47</f>
        <v>0.25229357798165136</v>
      </c>
      <c r="I51" s="39">
        <f>I50/I47</f>
        <v>0.19047619047619047</v>
      </c>
      <c r="J51" s="20"/>
      <c r="K51" s="24">
        <f>K50/K47</f>
        <v>0.29269861691862337</v>
      </c>
      <c r="L51" s="22">
        <f>L50/L47</f>
        <v>0.30791788856304986</v>
      </c>
      <c r="M51" s="39">
        <f t="shared" ref="M51" si="2">M50/M47</f>
        <v>0.16898148148148148</v>
      </c>
      <c r="P51" s="186"/>
      <c r="Q51" s="186"/>
      <c r="R51" s="186"/>
      <c r="S51" s="186"/>
      <c r="T51" s="119"/>
      <c r="U51" s="186"/>
      <c r="V51" s="186"/>
      <c r="W51" s="186"/>
    </row>
    <row r="52" spans="2:23">
      <c r="B52" s="59"/>
      <c r="C52" s="53" t="s">
        <v>71</v>
      </c>
      <c r="D52" s="191" t="s">
        <v>72</v>
      </c>
      <c r="E52" s="15"/>
      <c r="F52" s="18"/>
      <c r="G52" s="16"/>
      <c r="H52" s="16"/>
      <c r="I52" s="19"/>
      <c r="J52" s="17"/>
      <c r="K52" s="18"/>
      <c r="L52" s="16"/>
      <c r="M52" s="19"/>
    </row>
    <row r="53" spans="2:23" ht="14.45">
      <c r="B53" s="59"/>
      <c r="C53" s="1"/>
      <c r="D53" s="193" t="s">
        <v>69</v>
      </c>
      <c r="E53" s="10"/>
      <c r="F53" s="54">
        <v>4.6199999999999998E-2</v>
      </c>
      <c r="G53" s="50">
        <v>0.21</v>
      </c>
      <c r="H53" s="50">
        <v>-0.05</v>
      </c>
      <c r="I53" s="131">
        <v>-0.08</v>
      </c>
      <c r="J53" s="20"/>
      <c r="K53" s="54">
        <v>4.1099999999999998E-2</v>
      </c>
      <c r="L53" s="50">
        <v>0.19</v>
      </c>
      <c r="M53" s="51">
        <v>-7.2860775466820349E-2</v>
      </c>
      <c r="P53" s="186"/>
      <c r="Q53" s="186"/>
      <c r="R53" s="186"/>
      <c r="S53" s="186"/>
      <c r="T53" s="119"/>
      <c r="U53" s="186"/>
      <c r="V53" s="186"/>
      <c r="W53" s="186"/>
    </row>
    <row r="54" spans="2:23" ht="14.45">
      <c r="B54" s="59"/>
      <c r="C54" s="1"/>
      <c r="D54" s="193" t="s">
        <v>70</v>
      </c>
      <c r="E54" s="10"/>
      <c r="F54" s="54">
        <v>0.19040000000000001</v>
      </c>
      <c r="G54" s="50">
        <v>-0.26</v>
      </c>
      <c r="H54" s="22">
        <v>0.6</v>
      </c>
      <c r="I54" s="39">
        <v>0.02</v>
      </c>
      <c r="J54" s="20"/>
      <c r="K54" s="54">
        <v>7.1499999999999994E-2</v>
      </c>
      <c r="L54" s="50">
        <v>-0.12</v>
      </c>
      <c r="M54" s="51">
        <v>0.49807350427741559</v>
      </c>
      <c r="P54" s="186"/>
      <c r="Q54" s="186"/>
      <c r="R54" s="186"/>
      <c r="S54" s="186"/>
      <c r="T54" s="119"/>
      <c r="U54" s="186"/>
      <c r="V54" s="186"/>
      <c r="W54" s="186"/>
    </row>
    <row r="55" spans="2:23" ht="14.45">
      <c r="B55" s="59"/>
      <c r="C55" s="1"/>
      <c r="D55" s="192" t="s">
        <v>73</v>
      </c>
      <c r="E55" s="10"/>
      <c r="F55" s="48">
        <v>86.6</v>
      </c>
      <c r="G55" s="33">
        <v>83.7</v>
      </c>
      <c r="H55" s="33">
        <v>193</v>
      </c>
      <c r="I55" s="52">
        <v>221</v>
      </c>
      <c r="J55" s="20"/>
      <c r="K55" s="48">
        <v>179</v>
      </c>
      <c r="L55" s="33">
        <v>242</v>
      </c>
      <c r="M55" s="36">
        <v>399</v>
      </c>
      <c r="P55" s="186"/>
      <c r="Q55" s="186"/>
      <c r="R55" s="186"/>
      <c r="S55" s="186"/>
      <c r="T55" s="119"/>
      <c r="U55" s="186"/>
      <c r="V55" s="186"/>
      <c r="W55" s="186"/>
    </row>
    <row r="56" spans="2:23">
      <c r="B56" s="59"/>
      <c r="C56" s="1"/>
      <c r="D56" s="193" t="s">
        <v>13</v>
      </c>
      <c r="E56" s="10"/>
      <c r="F56" s="24">
        <v>0.25</v>
      </c>
      <c r="G56" s="22">
        <v>-0.05</v>
      </c>
      <c r="H56" s="22">
        <v>0.4</v>
      </c>
      <c r="I56" s="39">
        <f>I55/H55-1</f>
        <v>0.14507772020725396</v>
      </c>
      <c r="J56" s="20"/>
      <c r="K56" s="24">
        <v>0.2</v>
      </c>
      <c r="L56" s="22">
        <v>0.02</v>
      </c>
      <c r="M56" s="55">
        <v>0.27</v>
      </c>
      <c r="P56" s="186"/>
      <c r="Q56" s="186"/>
      <c r="R56" s="186"/>
      <c r="S56" s="186"/>
      <c r="T56" s="119"/>
      <c r="U56" s="186"/>
      <c r="V56" s="186"/>
      <c r="W56" s="186"/>
    </row>
    <row r="57" spans="2:23" ht="14.45">
      <c r="B57" s="59"/>
      <c r="C57" s="1"/>
      <c r="D57" s="192" t="s">
        <v>74</v>
      </c>
      <c r="E57" s="10"/>
      <c r="F57" s="48">
        <v>-18.899999999999999</v>
      </c>
      <c r="G57" s="33">
        <v>17.100000000000001</v>
      </c>
      <c r="H57" s="33">
        <v>44</v>
      </c>
      <c r="I57" s="52">
        <v>26</v>
      </c>
      <c r="J57" s="20"/>
      <c r="K57" s="48">
        <v>-6</v>
      </c>
      <c r="L57" s="33">
        <v>-8</v>
      </c>
      <c r="M57" s="36">
        <v>24</v>
      </c>
      <c r="P57" s="186"/>
      <c r="Q57" s="186"/>
      <c r="R57" s="186"/>
      <c r="S57" s="186"/>
      <c r="T57" s="119"/>
      <c r="U57" s="186"/>
      <c r="V57" s="186"/>
      <c r="W57" s="186"/>
    </row>
    <row r="58" spans="2:23">
      <c r="B58" s="59"/>
      <c r="C58" s="1"/>
      <c r="D58" s="193" t="s">
        <v>17</v>
      </c>
      <c r="E58" s="10"/>
      <c r="F58" s="24">
        <f>F57/F55</f>
        <v>-0.21824480369515012</v>
      </c>
      <c r="G58" s="22">
        <f>G57/G55</f>
        <v>0.20430107526881722</v>
      </c>
      <c r="H58" s="22">
        <f>H57/H55</f>
        <v>0.22797927461139897</v>
      </c>
      <c r="I58" s="39">
        <f>I57/I55</f>
        <v>0.11764705882352941</v>
      </c>
      <c r="J58" s="20"/>
      <c r="K58" s="24">
        <f>K57/K55</f>
        <v>-3.3519553072625698E-2</v>
      </c>
      <c r="L58" s="22">
        <f>L57/L55</f>
        <v>-3.3057851239669422E-2</v>
      </c>
      <c r="M58" s="39">
        <f>M57/M55</f>
        <v>6.0150375939849621E-2</v>
      </c>
      <c r="P58" s="186"/>
      <c r="Q58" s="186"/>
      <c r="R58" s="186"/>
      <c r="S58" s="186"/>
      <c r="T58" s="119"/>
      <c r="U58" s="186"/>
      <c r="V58" s="186"/>
      <c r="W58" s="186"/>
    </row>
    <row r="59" spans="2:23">
      <c r="B59" s="59"/>
      <c r="C59" s="1"/>
      <c r="D59" s="193"/>
      <c r="E59" s="10"/>
      <c r="F59" s="24"/>
      <c r="G59" s="22"/>
      <c r="H59" s="22"/>
      <c r="I59" s="39"/>
      <c r="J59" s="20"/>
      <c r="K59" s="24"/>
      <c r="L59" s="22"/>
      <c r="M59" s="39"/>
      <c r="P59" s="186"/>
      <c r="Q59" s="186"/>
      <c r="R59" s="186"/>
      <c r="S59" s="186"/>
      <c r="T59" s="119"/>
      <c r="U59" s="186"/>
      <c r="V59" s="186"/>
      <c r="W59" s="186"/>
    </row>
    <row r="60" spans="2:23" ht="14.45">
      <c r="B60" s="59"/>
      <c r="C60" s="53" t="s">
        <v>75</v>
      </c>
      <c r="D60" s="194" t="s">
        <v>51</v>
      </c>
      <c r="E60" s="194"/>
      <c r="F60" s="200"/>
      <c r="G60" s="196"/>
      <c r="H60" s="196"/>
      <c r="I60" s="197"/>
      <c r="J60" s="17"/>
      <c r="K60" s="200"/>
      <c r="L60" s="196"/>
      <c r="M60" s="197"/>
    </row>
    <row r="61" spans="2:23">
      <c r="B61" s="59"/>
      <c r="C61" s="1"/>
      <c r="D61" s="10" t="s">
        <v>11</v>
      </c>
      <c r="E61" s="10"/>
      <c r="F61" s="35">
        <v>291</v>
      </c>
      <c r="G61" s="34">
        <v>401</v>
      </c>
      <c r="H61" s="34">
        <v>890</v>
      </c>
      <c r="I61" s="36">
        <v>1218</v>
      </c>
      <c r="J61" s="170"/>
      <c r="K61" s="34">
        <v>691</v>
      </c>
      <c r="L61" s="34">
        <v>1061</v>
      </c>
      <c r="M61" s="165">
        <v>2139</v>
      </c>
    </row>
    <row r="62" spans="2:23">
      <c r="B62" s="59"/>
      <c r="C62" s="1"/>
      <c r="D62" s="21" t="s">
        <v>12</v>
      </c>
      <c r="E62" s="10"/>
      <c r="F62" s="24">
        <v>0.44</v>
      </c>
      <c r="G62" s="121">
        <f>G61/F61-1</f>
        <v>0.37800687285223367</v>
      </c>
      <c r="H62" s="121">
        <f>H61/G61-1</f>
        <v>1.2194513715710724</v>
      </c>
      <c r="I62" s="125">
        <f>I61/H61-1</f>
        <v>0.36853932584269655</v>
      </c>
      <c r="J62" s="168"/>
      <c r="K62" s="121">
        <v>0.55000000000000004</v>
      </c>
      <c r="L62" s="121">
        <f>L61/K61-1</f>
        <v>0.5354558610709117</v>
      </c>
      <c r="M62" s="168">
        <f>M61/L61-1</f>
        <v>1.0160226201696512</v>
      </c>
    </row>
    <row r="63" spans="2:23">
      <c r="B63" s="59"/>
      <c r="C63" s="1"/>
      <c r="D63" s="21" t="s">
        <v>13</v>
      </c>
      <c r="E63" s="10"/>
      <c r="F63" s="24">
        <v>0.41</v>
      </c>
      <c r="G63" s="121">
        <v>-0.11</v>
      </c>
      <c r="H63" s="121">
        <v>1.23</v>
      </c>
      <c r="I63" s="125">
        <v>0.64</v>
      </c>
      <c r="J63" s="168"/>
      <c r="K63" s="121">
        <v>0.34</v>
      </c>
      <c r="L63" s="121">
        <v>0.17</v>
      </c>
      <c r="M63" s="168">
        <v>1.1499999999999999</v>
      </c>
    </row>
    <row r="64" spans="2:23">
      <c r="B64" s="59"/>
      <c r="C64" s="1"/>
      <c r="D64" s="10" t="s">
        <v>16</v>
      </c>
      <c r="E64" s="10"/>
      <c r="F64" s="48">
        <v>-57</v>
      </c>
      <c r="G64" s="33">
        <v>-44</v>
      </c>
      <c r="H64" s="33">
        <v>-40</v>
      </c>
      <c r="I64" s="52">
        <v>-154</v>
      </c>
      <c r="J64" s="20"/>
      <c r="K64" s="48">
        <v>-142</v>
      </c>
      <c r="L64" s="33">
        <v>-132</v>
      </c>
      <c r="M64" s="52">
        <v>-165</v>
      </c>
    </row>
    <row r="65" spans="2:23" ht="14.1" thickBot="1">
      <c r="B65" s="59"/>
      <c r="C65" s="1"/>
      <c r="D65" s="21" t="s">
        <v>17</v>
      </c>
      <c r="E65" s="10"/>
      <c r="F65" s="56">
        <f>F64/F61</f>
        <v>-0.19587628865979381</v>
      </c>
      <c r="G65" s="57">
        <f t="shared" ref="G65:M65" si="3">G64/G61</f>
        <v>-0.10972568578553615</v>
      </c>
      <c r="H65" s="57">
        <f t="shared" si="3"/>
        <v>-4.49438202247191E-2</v>
      </c>
      <c r="I65" s="58">
        <f t="shared" si="3"/>
        <v>-0.12643678160919541</v>
      </c>
      <c r="J65" s="20"/>
      <c r="K65" s="56">
        <f t="shared" si="3"/>
        <v>-0.20549927641099855</v>
      </c>
      <c r="L65" s="57">
        <f t="shared" si="3"/>
        <v>-0.12441093308199812</v>
      </c>
      <c r="M65" s="58">
        <f t="shared" si="3"/>
        <v>-7.7138849929873771E-2</v>
      </c>
      <c r="P65" s="186"/>
      <c r="Q65" s="186"/>
      <c r="R65" s="186"/>
      <c r="S65" s="186"/>
      <c r="T65" s="119"/>
      <c r="U65" s="186"/>
      <c r="V65" s="186"/>
      <c r="W65" s="186"/>
    </row>
    <row r="66" spans="2:23">
      <c r="B66" s="59"/>
      <c r="D66" s="1"/>
      <c r="F66" s="3"/>
      <c r="G66" s="3"/>
      <c r="H66" s="3"/>
      <c r="I66" s="3"/>
      <c r="J66" s="3"/>
      <c r="K66" s="3"/>
      <c r="L66" s="3"/>
      <c r="M66" s="61"/>
    </row>
    <row r="67" spans="2:23">
      <c r="B67" s="59"/>
      <c r="C67" s="60"/>
      <c r="D67" s="62" t="s">
        <v>36</v>
      </c>
      <c r="E67" s="62"/>
      <c r="F67" s="3"/>
      <c r="G67" s="3"/>
      <c r="H67" s="3"/>
      <c r="I67" s="3"/>
      <c r="J67" s="3"/>
      <c r="K67" s="3"/>
      <c r="L67" s="3"/>
      <c r="M67" s="61"/>
    </row>
    <row r="68" spans="2:23">
      <c r="B68" s="59"/>
      <c r="C68" s="60"/>
      <c r="D68" s="63" t="s">
        <v>37</v>
      </c>
      <c r="E68" s="62" t="s">
        <v>38</v>
      </c>
      <c r="F68" s="3"/>
      <c r="G68" s="3"/>
      <c r="H68" s="3"/>
      <c r="I68" s="3"/>
      <c r="J68" s="3"/>
      <c r="K68" s="3"/>
      <c r="L68" s="3"/>
      <c r="M68" s="61"/>
    </row>
    <row r="69" spans="2:23">
      <c r="B69" s="59"/>
      <c r="C69" s="60"/>
      <c r="D69" s="63" t="s">
        <v>39</v>
      </c>
      <c r="E69" s="64" t="s">
        <v>76</v>
      </c>
      <c r="F69" s="128"/>
      <c r="G69" s="128"/>
      <c r="H69" s="128"/>
      <c r="I69" s="128"/>
      <c r="J69" s="128"/>
      <c r="K69" s="128"/>
      <c r="L69" s="128"/>
      <c r="M69" s="65"/>
    </row>
    <row r="70" spans="2:23">
      <c r="B70" s="59"/>
      <c r="D70" s="63" t="s">
        <v>41</v>
      </c>
      <c r="E70" s="64" t="s">
        <v>77</v>
      </c>
      <c r="M70" s="66"/>
    </row>
    <row r="71" spans="2:23">
      <c r="B71" s="59"/>
      <c r="C71" s="60"/>
      <c r="D71" s="63" t="s">
        <v>43</v>
      </c>
      <c r="E71" s="64" t="s">
        <v>78</v>
      </c>
      <c r="F71" s="128"/>
      <c r="G71" s="128"/>
      <c r="H71" s="128"/>
      <c r="I71" s="128"/>
      <c r="J71" s="128"/>
      <c r="K71" s="128"/>
      <c r="L71" s="128"/>
      <c r="M71" s="65"/>
    </row>
    <row r="72" spans="2:23">
      <c r="B72" s="59"/>
      <c r="C72" s="60"/>
      <c r="D72" s="63"/>
      <c r="E72" s="64" t="s">
        <v>79</v>
      </c>
      <c r="F72" s="128"/>
      <c r="G72" s="128"/>
      <c r="H72" s="128"/>
      <c r="I72" s="128"/>
      <c r="J72" s="128"/>
      <c r="K72" s="128"/>
      <c r="L72" s="128"/>
      <c r="M72" s="65"/>
    </row>
    <row r="73" spans="2:23">
      <c r="B73" s="59"/>
      <c r="D73" s="63" t="s">
        <v>80</v>
      </c>
      <c r="E73" s="64" t="s">
        <v>81</v>
      </c>
      <c r="M73" s="66"/>
      <c r="P73" s="119"/>
    </row>
    <row r="74" spans="2:23">
      <c r="B74" s="59"/>
      <c r="D74" s="63"/>
      <c r="E74" s="64" t="s">
        <v>82</v>
      </c>
      <c r="M74" s="66"/>
      <c r="P74" s="119"/>
    </row>
    <row r="75" spans="2:23">
      <c r="B75" s="59"/>
      <c r="C75" s="60"/>
      <c r="D75" s="63" t="s">
        <v>83</v>
      </c>
      <c r="E75" s="64" t="s">
        <v>84</v>
      </c>
      <c r="F75" s="128"/>
      <c r="G75" s="128"/>
      <c r="H75" s="128"/>
      <c r="I75" s="128"/>
      <c r="J75" s="128"/>
      <c r="K75" s="128"/>
      <c r="L75" s="128"/>
      <c r="M75" s="65"/>
    </row>
    <row r="76" spans="2:23">
      <c r="B76" s="59"/>
      <c r="D76" s="63" t="s">
        <v>85</v>
      </c>
      <c r="E76" s="64" t="s">
        <v>86</v>
      </c>
      <c r="M76" s="66"/>
    </row>
    <row r="77" spans="2:23">
      <c r="B77" s="59"/>
      <c r="D77" s="63" t="s">
        <v>87</v>
      </c>
      <c r="E77" s="64" t="s">
        <v>88</v>
      </c>
      <c r="M77" s="66"/>
      <c r="P77" s="119"/>
    </row>
    <row r="78" spans="2:23">
      <c r="B78" s="59"/>
      <c r="D78" s="63" t="s">
        <v>89</v>
      </c>
      <c r="E78" s="64" t="s">
        <v>90</v>
      </c>
      <c r="M78" s="66"/>
    </row>
    <row r="79" spans="2:23">
      <c r="B79" s="59"/>
      <c r="D79" s="63" t="s">
        <v>91</v>
      </c>
      <c r="E79" s="64" t="s">
        <v>92</v>
      </c>
      <c r="M79" s="66"/>
    </row>
    <row r="80" spans="2:23" ht="14.1" thickBot="1">
      <c r="B80" s="70"/>
      <c r="C80" s="71"/>
      <c r="D80" s="72" t="s">
        <v>93</v>
      </c>
      <c r="E80" s="118" t="s">
        <v>49</v>
      </c>
      <c r="F80" s="71"/>
      <c r="G80" s="71"/>
      <c r="H80" s="71"/>
      <c r="I80" s="71"/>
      <c r="J80" s="71"/>
      <c r="K80" s="71"/>
      <c r="L80" s="71"/>
      <c r="M80" s="73"/>
      <c r="P80" s="119"/>
    </row>
    <row r="81" spans="2:16" s="3" customFormat="1" ht="6" customHeight="1">
      <c r="B81" s="1"/>
      <c r="C81" s="2"/>
      <c r="D81" s="2"/>
      <c r="E81" s="1"/>
      <c r="F81" s="1"/>
      <c r="G81" s="1"/>
      <c r="H81" s="1"/>
      <c r="I81" s="1"/>
      <c r="J81" s="1"/>
      <c r="K81" s="1"/>
      <c r="L81" s="1"/>
      <c r="M81" s="1"/>
      <c r="P81" s="119"/>
    </row>
    <row r="82" spans="2:16">
      <c r="F82" s="74"/>
      <c r="G82" s="74"/>
      <c r="H82" s="74"/>
      <c r="I82" s="75"/>
      <c r="K82" s="74"/>
      <c r="L82" s="74"/>
      <c r="M82" s="75"/>
      <c r="P82" s="119"/>
    </row>
    <row r="83" spans="2:16">
      <c r="F83" s="74"/>
      <c r="G83" s="74"/>
      <c r="H83" s="74"/>
      <c r="I83" s="75"/>
      <c r="K83" s="74"/>
      <c r="L83" s="74"/>
      <c r="M83" s="75"/>
      <c r="P83" s="119"/>
    </row>
    <row r="84" spans="2:16">
      <c r="C84" s="1"/>
      <c r="E84" s="67"/>
    </row>
    <row r="90" spans="2:16">
      <c r="H90" s="157"/>
      <c r="I90" s="157"/>
    </row>
  </sheetData>
  <pageMargins left="0.7" right="0.7" top="0.75" bottom="0.75" header="0.3" footer="0.3"/>
  <pageSetup scale="55" orientation="portrait" r:id="rId1"/>
  <ignoredErrors>
    <ignoredError sqref="I22 M22" formula="1"/>
    <ignoredError sqref="D68:D8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52B7-3A65-476B-BF28-8DF49A53C6D0}">
  <sheetPr>
    <pageSetUpPr fitToPage="1"/>
  </sheetPr>
  <dimension ref="B1:W113"/>
  <sheetViews>
    <sheetView showGridLines="0" zoomScaleNormal="100" zoomScaleSheetLayoutView="100" workbookViewId="0">
      <pane xSplit="5" ySplit="3" topLeftCell="F4" activePane="bottomRight" state="frozen"/>
      <selection pane="bottomRight" activeCell="B2" sqref="B2"/>
      <selection pane="bottomLeft" activeCell="K41" sqref="K41"/>
      <selection pane="topRight" activeCell="K41" sqref="K41"/>
    </sheetView>
  </sheetViews>
  <sheetFormatPr defaultColWidth="9.140625" defaultRowHeight="13.5"/>
  <cols>
    <col min="1" max="1" width="1.7109375" style="1" customWidth="1"/>
    <col min="2" max="2" width="4.7109375" style="1" customWidth="1"/>
    <col min="3" max="3" width="33.85546875" style="2" customWidth="1"/>
    <col min="4" max="4" width="2.85546875" style="2" customWidth="1"/>
    <col min="5" max="5" width="44.42578125" style="1" customWidth="1"/>
    <col min="6" max="9" width="12.140625" style="1" customWidth="1"/>
    <col min="10" max="10" width="2.42578125" style="1" customWidth="1"/>
    <col min="11" max="13" width="12.140625" style="1" customWidth="1"/>
    <col min="14" max="14" width="1.28515625" style="3" customWidth="1"/>
    <col min="15" max="15" width="13.7109375" style="1" bestFit="1" customWidth="1"/>
    <col min="16" max="16" width="9.140625" style="119"/>
    <col min="17" max="16384" width="9.140625" style="1"/>
  </cols>
  <sheetData>
    <row r="1" spans="2:22" ht="7.5" customHeight="1" thickBot="1"/>
    <row r="2" spans="2:22">
      <c r="B2" s="6" t="s">
        <v>19</v>
      </c>
      <c r="C2" s="68"/>
      <c r="D2" s="7"/>
      <c r="E2" s="7"/>
      <c r="F2" s="6"/>
      <c r="G2" s="7"/>
      <c r="H2" s="7"/>
      <c r="I2" s="8"/>
      <c r="J2" s="5"/>
      <c r="K2" s="6"/>
      <c r="L2" s="7"/>
      <c r="M2" s="8"/>
    </row>
    <row r="3" spans="2:22">
      <c r="B3" s="59"/>
      <c r="C3" s="9"/>
      <c r="D3" s="3" t="s">
        <v>1</v>
      </c>
      <c r="E3" s="10"/>
      <c r="F3" s="13" t="s">
        <v>2</v>
      </c>
      <c r="G3" s="11" t="s">
        <v>3</v>
      </c>
      <c r="H3" s="11" t="s">
        <v>4</v>
      </c>
      <c r="I3" s="14" t="s">
        <v>5</v>
      </c>
      <c r="J3" s="12"/>
      <c r="K3" s="13" t="s">
        <v>6</v>
      </c>
      <c r="L3" s="11" t="s">
        <v>7</v>
      </c>
      <c r="M3" s="14" t="s">
        <v>8</v>
      </c>
    </row>
    <row r="4" spans="2:22" ht="14.45">
      <c r="B4" s="59"/>
      <c r="C4" s="53" t="s">
        <v>50</v>
      </c>
      <c r="D4" s="194" t="s">
        <v>94</v>
      </c>
      <c r="E4" s="194"/>
      <c r="F4" s="200"/>
      <c r="G4" s="196"/>
      <c r="H4" s="196"/>
      <c r="I4" s="197"/>
      <c r="J4" s="17"/>
      <c r="K4" s="200"/>
      <c r="L4" s="196"/>
      <c r="M4" s="197"/>
    </row>
    <row r="5" spans="2:22" ht="14.45">
      <c r="B5" s="59"/>
      <c r="C5" s="1"/>
      <c r="D5" s="10" t="s">
        <v>95</v>
      </c>
      <c r="E5" s="10"/>
      <c r="F5" s="48" t="s">
        <v>22</v>
      </c>
      <c r="G5" s="33" t="s">
        <v>22</v>
      </c>
      <c r="H5" s="33">
        <v>23784</v>
      </c>
      <c r="I5" s="52">
        <v>27108</v>
      </c>
      <c r="J5" s="20"/>
      <c r="K5" s="48" t="s">
        <v>22</v>
      </c>
      <c r="L5" s="33">
        <v>31846.120082047157</v>
      </c>
      <c r="M5" s="52">
        <v>50964.974735478681</v>
      </c>
      <c r="O5" s="156"/>
      <c r="P5" s="156"/>
      <c r="Q5" s="156"/>
      <c r="R5" s="156"/>
      <c r="T5" s="156"/>
      <c r="U5" s="156"/>
      <c r="V5" s="156"/>
    </row>
    <row r="6" spans="2:22">
      <c r="B6" s="59"/>
      <c r="C6" s="1"/>
      <c r="D6" s="21" t="s">
        <v>12</v>
      </c>
      <c r="E6" s="10"/>
      <c r="F6" s="24">
        <v>0.73</v>
      </c>
      <c r="G6" s="22">
        <v>0.51</v>
      </c>
      <c r="H6" s="22">
        <v>0.8</v>
      </c>
      <c r="I6" s="39">
        <f>I5/H5-1</f>
        <v>0.13975782038345108</v>
      </c>
      <c r="J6" s="20"/>
      <c r="K6" s="24">
        <v>0.67</v>
      </c>
      <c r="L6" s="22">
        <v>0.64</v>
      </c>
      <c r="M6" s="39">
        <f>M5/L5-1</f>
        <v>0.60035114494872288</v>
      </c>
      <c r="N6" s="1"/>
      <c r="O6" s="156"/>
      <c r="P6" s="156"/>
      <c r="Q6" s="156"/>
      <c r="R6" s="156"/>
      <c r="T6" s="156"/>
      <c r="U6" s="156"/>
      <c r="V6" s="156"/>
    </row>
    <row r="7" spans="2:22">
      <c r="B7" s="59"/>
      <c r="C7" s="1"/>
      <c r="D7" s="21" t="s">
        <v>13</v>
      </c>
      <c r="E7" s="10"/>
      <c r="F7" s="24">
        <v>0.81</v>
      </c>
      <c r="G7" s="22">
        <v>0.69</v>
      </c>
      <c r="H7" s="22">
        <v>0.73</v>
      </c>
      <c r="I7" s="39">
        <v>0.26</v>
      </c>
      <c r="J7" s="20"/>
      <c r="K7" s="24">
        <v>0.7611</v>
      </c>
      <c r="L7" s="22">
        <v>0.7</v>
      </c>
      <c r="M7" s="39">
        <v>0.59</v>
      </c>
      <c r="O7" s="156"/>
      <c r="P7" s="156"/>
      <c r="Q7" s="156"/>
      <c r="R7" s="156"/>
      <c r="T7" s="156"/>
      <c r="U7" s="156"/>
      <c r="V7" s="156"/>
    </row>
    <row r="8" spans="2:22">
      <c r="B8" s="59"/>
      <c r="C8" s="1"/>
      <c r="D8" s="10" t="s">
        <v>11</v>
      </c>
      <c r="E8" s="10"/>
      <c r="F8" s="48">
        <v>306</v>
      </c>
      <c r="G8" s="33">
        <v>610</v>
      </c>
      <c r="H8" s="33">
        <v>1261</v>
      </c>
      <c r="I8" s="52">
        <v>1911</v>
      </c>
      <c r="J8" s="20"/>
      <c r="K8" s="48">
        <v>751</v>
      </c>
      <c r="L8" s="33">
        <v>1486</v>
      </c>
      <c r="M8" s="52">
        <v>2992</v>
      </c>
      <c r="O8" s="156"/>
      <c r="P8" s="156"/>
      <c r="Q8" s="156"/>
      <c r="R8" s="156"/>
      <c r="T8" s="156"/>
      <c r="U8" s="156"/>
      <c r="V8" s="156"/>
    </row>
    <row r="9" spans="2:22">
      <c r="B9" s="59"/>
      <c r="C9" s="1"/>
      <c r="D9" s="21" t="s">
        <v>12</v>
      </c>
      <c r="E9" s="10"/>
      <c r="F9" s="24">
        <v>0.69099999999999995</v>
      </c>
      <c r="G9" s="22">
        <f>G8/F8-1</f>
        <v>0.99346405228758172</v>
      </c>
      <c r="H9" s="22">
        <f>H8/G8-1</f>
        <v>1.0672131147540984</v>
      </c>
      <c r="I9" s="39">
        <f>I8/H8-1</f>
        <v>0.51546391752577314</v>
      </c>
      <c r="J9" s="20"/>
      <c r="K9" s="24">
        <v>0.99</v>
      </c>
      <c r="L9" s="22">
        <f>L8/K8-1</f>
        <v>0.97869507323568583</v>
      </c>
      <c r="M9" s="39">
        <f>M8/L8-1</f>
        <v>1.0134589502018843</v>
      </c>
      <c r="N9" s="1"/>
      <c r="O9" s="156"/>
      <c r="P9" s="156"/>
      <c r="Q9" s="156"/>
      <c r="R9" s="156"/>
      <c r="T9" s="156"/>
      <c r="U9" s="156"/>
      <c r="V9" s="156"/>
    </row>
    <row r="10" spans="2:22">
      <c r="B10" s="59"/>
      <c r="C10" s="1"/>
      <c r="D10" s="21" t="s">
        <v>13</v>
      </c>
      <c r="E10" s="10"/>
      <c r="F10" s="24">
        <v>0.69</v>
      </c>
      <c r="G10" s="22">
        <v>1.41</v>
      </c>
      <c r="H10" s="22">
        <v>0.86</v>
      </c>
      <c r="I10" s="39">
        <v>0.52083333333333337</v>
      </c>
      <c r="J10" s="20"/>
      <c r="K10" s="24">
        <v>1.05</v>
      </c>
      <c r="L10" s="22">
        <v>1.27</v>
      </c>
      <c r="M10" s="39">
        <v>0.77</v>
      </c>
      <c r="O10" s="156"/>
      <c r="P10" s="156"/>
      <c r="Q10" s="156"/>
      <c r="R10" s="156"/>
      <c r="T10" s="156"/>
      <c r="U10" s="156"/>
      <c r="V10" s="156"/>
    </row>
    <row r="11" spans="2:22">
      <c r="B11" s="59"/>
      <c r="C11" s="1"/>
      <c r="D11" s="10" t="s">
        <v>16</v>
      </c>
      <c r="E11" s="10"/>
      <c r="F11" s="48">
        <v>-283</v>
      </c>
      <c r="G11" s="33">
        <v>-189</v>
      </c>
      <c r="H11" s="33">
        <v>-312</v>
      </c>
      <c r="I11" s="52">
        <v>-381</v>
      </c>
      <c r="J11" s="20"/>
      <c r="K11" s="48">
        <v>-624</v>
      </c>
      <c r="L11" s="33">
        <v>-355</v>
      </c>
      <c r="M11" s="52">
        <v>-724</v>
      </c>
      <c r="N11" s="1"/>
      <c r="O11" s="156"/>
      <c r="P11" s="156"/>
      <c r="Q11" s="156"/>
      <c r="R11" s="156"/>
      <c r="T11" s="156"/>
      <c r="U11" s="156"/>
      <c r="V11" s="156"/>
    </row>
    <row r="12" spans="2:22">
      <c r="B12" s="59"/>
      <c r="C12" s="1"/>
      <c r="D12" s="21" t="s">
        <v>17</v>
      </c>
      <c r="E12" s="10"/>
      <c r="F12" s="24">
        <f>F11/F8</f>
        <v>-0.92483660130718959</v>
      </c>
      <c r="G12" s="22">
        <f>G11/G8</f>
        <v>-0.30983606557377047</v>
      </c>
      <c r="H12" s="22">
        <f>H11/H8</f>
        <v>-0.24742268041237114</v>
      </c>
      <c r="I12" s="39">
        <f>I11/I8</f>
        <v>-0.19937205651491366</v>
      </c>
      <c r="J12" s="20"/>
      <c r="K12" s="24">
        <f>K11/K8</f>
        <v>-0.83089214380825571</v>
      </c>
      <c r="L12" s="22">
        <f>L11/L8</f>
        <v>-0.2388963660834455</v>
      </c>
      <c r="M12" s="39">
        <f>M11/M8</f>
        <v>-0.24197860962566844</v>
      </c>
      <c r="N12" s="1"/>
      <c r="O12" s="156"/>
      <c r="P12" s="156"/>
      <c r="Q12" s="156"/>
      <c r="R12" s="156"/>
      <c r="T12" s="156"/>
      <c r="U12" s="156"/>
      <c r="V12" s="156"/>
    </row>
    <row r="13" spans="2:22" ht="15" customHeight="1">
      <c r="B13" s="59"/>
      <c r="C13" s="1"/>
      <c r="D13" s="191" t="s">
        <v>96</v>
      </c>
      <c r="E13" s="15"/>
      <c r="F13" s="18"/>
      <c r="G13" s="16"/>
      <c r="H13" s="16"/>
      <c r="I13" s="19"/>
      <c r="J13" s="17"/>
      <c r="K13" s="18"/>
      <c r="L13" s="16"/>
      <c r="M13" s="19"/>
    </row>
    <row r="14" spans="2:22" ht="14.45">
      <c r="B14" s="59"/>
      <c r="C14" s="1"/>
      <c r="D14" s="192" t="s">
        <v>97</v>
      </c>
      <c r="E14" s="10"/>
      <c r="F14" s="48" t="s">
        <v>22</v>
      </c>
      <c r="G14" s="33" t="s">
        <v>22</v>
      </c>
      <c r="H14" s="33">
        <v>22784</v>
      </c>
      <c r="I14" s="52">
        <v>24814</v>
      </c>
      <c r="J14" s="20"/>
      <c r="K14" s="48" t="s">
        <v>22</v>
      </c>
      <c r="L14" s="33">
        <v>31092</v>
      </c>
      <c r="M14" s="52">
        <v>48310</v>
      </c>
      <c r="O14" s="156"/>
      <c r="P14" s="156"/>
      <c r="Q14" s="156"/>
      <c r="R14" s="156"/>
      <c r="T14" s="156"/>
      <c r="U14" s="156"/>
      <c r="V14" s="156"/>
    </row>
    <row r="15" spans="2:22">
      <c r="B15" s="59"/>
      <c r="C15" s="1"/>
      <c r="D15" s="193" t="s">
        <v>12</v>
      </c>
      <c r="E15" s="10"/>
      <c r="F15" s="24" t="s">
        <v>22</v>
      </c>
      <c r="G15" s="22" t="s">
        <v>22</v>
      </c>
      <c r="H15" s="22" t="s">
        <v>22</v>
      </c>
      <c r="I15" s="39">
        <f>I14/H14-1</f>
        <v>8.9097612359550604E-2</v>
      </c>
      <c r="J15" s="20"/>
      <c r="K15" s="24" t="s">
        <v>22</v>
      </c>
      <c r="L15" s="22" t="s">
        <v>22</v>
      </c>
      <c r="M15" s="39">
        <f>M14/L14-1</f>
        <v>0.55377589090441282</v>
      </c>
      <c r="N15" s="1"/>
      <c r="O15" s="156"/>
      <c r="P15" s="156"/>
      <c r="Q15" s="156"/>
      <c r="R15" s="156"/>
      <c r="T15" s="156"/>
      <c r="U15" s="156"/>
      <c r="V15" s="156"/>
    </row>
    <row r="16" spans="2:22">
      <c r="B16" s="59"/>
      <c r="C16" s="1"/>
      <c r="D16" s="193" t="s">
        <v>13</v>
      </c>
      <c r="E16" s="10"/>
      <c r="F16" s="24" t="s">
        <v>22</v>
      </c>
      <c r="G16" s="22" t="s">
        <v>22</v>
      </c>
      <c r="H16" s="22" t="s">
        <v>22</v>
      </c>
      <c r="I16" s="39">
        <v>0.22</v>
      </c>
      <c r="J16" s="20"/>
      <c r="K16" s="24" t="s">
        <v>22</v>
      </c>
      <c r="L16" s="22" t="s">
        <v>22</v>
      </c>
      <c r="M16" s="39">
        <v>0.56000000000000005</v>
      </c>
      <c r="O16" s="156"/>
      <c r="P16" s="156"/>
      <c r="Q16" s="156"/>
      <c r="R16" s="156"/>
      <c r="T16" s="156"/>
      <c r="U16" s="156"/>
      <c r="V16" s="156"/>
    </row>
    <row r="17" spans="2:22">
      <c r="B17" s="59"/>
      <c r="C17" s="1"/>
      <c r="D17" s="193"/>
      <c r="E17" s="21" t="s">
        <v>98</v>
      </c>
      <c r="F17" s="24" t="s">
        <v>22</v>
      </c>
      <c r="G17" s="22" t="s">
        <v>22</v>
      </c>
      <c r="H17" s="22">
        <f>H14/H$5</f>
        <v>0.95795492768247559</v>
      </c>
      <c r="I17" s="39">
        <f>I14/I$5</f>
        <v>0.91537553489744727</v>
      </c>
      <c r="J17" s="20"/>
      <c r="K17" s="24" t="s">
        <v>22</v>
      </c>
      <c r="L17" s="22">
        <f>L14/L$5</f>
        <v>0.97631987569900913</v>
      </c>
      <c r="M17" s="39">
        <f>M14/M$5</f>
        <v>0.94790589519059543</v>
      </c>
      <c r="O17" s="156"/>
      <c r="P17" s="156"/>
      <c r="Q17" s="156"/>
      <c r="R17" s="156"/>
      <c r="T17" s="156"/>
      <c r="U17" s="156"/>
      <c r="V17" s="156"/>
    </row>
    <row r="18" spans="2:22" ht="14.45">
      <c r="B18" s="59"/>
      <c r="C18" s="1"/>
      <c r="D18" s="191" t="s">
        <v>99</v>
      </c>
      <c r="E18" s="15"/>
      <c r="F18" s="18"/>
      <c r="G18" s="16"/>
      <c r="H18" s="16"/>
      <c r="I18" s="19"/>
      <c r="J18" s="17"/>
      <c r="K18" s="18"/>
      <c r="L18" s="16"/>
      <c r="M18" s="19"/>
    </row>
    <row r="19" spans="2:22" ht="14.45">
      <c r="B19" s="59"/>
      <c r="C19" s="1"/>
      <c r="D19" s="192" t="s">
        <v>97</v>
      </c>
      <c r="E19" s="10"/>
      <c r="F19" s="48" t="s">
        <v>22</v>
      </c>
      <c r="G19" s="33" t="s">
        <v>22</v>
      </c>
      <c r="H19" s="33">
        <f>H5-H14</f>
        <v>1000</v>
      </c>
      <c r="I19" s="52">
        <f>I5-I14</f>
        <v>2294</v>
      </c>
      <c r="J19" s="20"/>
      <c r="K19" s="48" t="s">
        <v>22</v>
      </c>
      <c r="L19" s="33">
        <f>L5-L14</f>
        <v>754.12008204715676</v>
      </c>
      <c r="M19" s="52">
        <f>M5-M14</f>
        <v>2654.9747354786814</v>
      </c>
      <c r="O19" s="156"/>
      <c r="P19" s="156"/>
      <c r="Q19" s="156"/>
      <c r="R19" s="156"/>
      <c r="T19" s="156"/>
      <c r="U19" s="156"/>
      <c r="V19" s="156"/>
    </row>
    <row r="20" spans="2:22">
      <c r="B20" s="59"/>
      <c r="C20" s="1"/>
      <c r="D20" s="193" t="s">
        <v>12</v>
      </c>
      <c r="E20" s="10"/>
      <c r="F20" s="24" t="s">
        <v>22</v>
      </c>
      <c r="G20" s="22" t="s">
        <v>22</v>
      </c>
      <c r="H20" s="22" t="s">
        <v>22</v>
      </c>
      <c r="I20" s="39">
        <f>I19/H19-1</f>
        <v>1.294</v>
      </c>
      <c r="J20" s="20"/>
      <c r="K20" s="24" t="s">
        <v>22</v>
      </c>
      <c r="L20" s="22" t="s">
        <v>22</v>
      </c>
      <c r="M20" s="39">
        <f>M19/L19-1</f>
        <v>2.5206259569051763</v>
      </c>
      <c r="N20" s="1"/>
      <c r="O20" s="156"/>
      <c r="P20" s="156"/>
      <c r="Q20" s="156"/>
      <c r="R20" s="156"/>
      <c r="T20" s="156"/>
      <c r="U20" s="156"/>
      <c r="V20" s="156"/>
    </row>
    <row r="21" spans="2:22">
      <c r="B21" s="59"/>
      <c r="C21" s="1"/>
      <c r="D21" s="193" t="s">
        <v>13</v>
      </c>
      <c r="E21" s="10"/>
      <c r="F21" s="24" t="s">
        <v>22</v>
      </c>
      <c r="G21" s="22" t="s">
        <v>22</v>
      </c>
      <c r="H21" s="22" t="s">
        <v>22</v>
      </c>
      <c r="I21" s="39">
        <v>1.1000000000000001</v>
      </c>
      <c r="J21" s="20"/>
      <c r="K21" s="24" t="s">
        <v>22</v>
      </c>
      <c r="L21" s="22" t="s">
        <v>22</v>
      </c>
      <c r="M21" s="39">
        <v>2.08</v>
      </c>
      <c r="O21" s="156"/>
      <c r="P21" s="156"/>
      <c r="Q21" s="156"/>
      <c r="R21" s="156"/>
      <c r="T21" s="156"/>
      <c r="U21" s="156"/>
      <c r="V21" s="156"/>
    </row>
    <row r="22" spans="2:22">
      <c r="B22" s="59"/>
      <c r="C22" s="1"/>
      <c r="D22" s="193"/>
      <c r="E22" s="21" t="s">
        <v>98</v>
      </c>
      <c r="F22" s="24" t="s">
        <v>22</v>
      </c>
      <c r="G22" s="22" t="s">
        <v>22</v>
      </c>
      <c r="H22" s="22">
        <f>H19/H$5</f>
        <v>4.2045072317524385E-2</v>
      </c>
      <c r="I22" s="39">
        <f>I19/I$5</f>
        <v>8.4624465102552754E-2</v>
      </c>
      <c r="J22" s="20"/>
      <c r="K22" s="24" t="s">
        <v>22</v>
      </c>
      <c r="L22" s="22">
        <f>L19/L$5</f>
        <v>2.3680124300990823E-2</v>
      </c>
      <c r="M22" s="39">
        <f>M19/M$5</f>
        <v>5.2094104809404553E-2</v>
      </c>
      <c r="O22" s="156"/>
      <c r="P22" s="156"/>
      <c r="Q22" s="156"/>
      <c r="R22" s="156"/>
      <c r="T22" s="156"/>
      <c r="U22" s="156"/>
      <c r="V22" s="156"/>
    </row>
    <row r="23" spans="2:22">
      <c r="B23" s="59"/>
      <c r="C23" s="1"/>
      <c r="D23" s="193"/>
      <c r="E23" s="10"/>
      <c r="F23" s="24"/>
      <c r="G23" s="22"/>
      <c r="H23" s="22"/>
      <c r="I23" s="39"/>
      <c r="J23" s="20"/>
      <c r="K23" s="24"/>
      <c r="L23" s="22"/>
      <c r="M23" s="39"/>
      <c r="O23" s="156"/>
      <c r="P23" s="156"/>
      <c r="Q23" s="156"/>
      <c r="R23" s="156"/>
      <c r="T23" s="156"/>
      <c r="U23" s="156"/>
      <c r="V23" s="156"/>
    </row>
    <row r="24" spans="2:22" ht="14.45">
      <c r="B24" s="59"/>
      <c r="C24" s="53" t="s">
        <v>100</v>
      </c>
      <c r="D24" s="191" t="s">
        <v>101</v>
      </c>
      <c r="E24" s="15"/>
      <c r="F24" s="18"/>
      <c r="G24" s="16"/>
      <c r="H24" s="16"/>
      <c r="I24" s="19"/>
      <c r="J24" s="17"/>
      <c r="K24" s="18"/>
      <c r="L24" s="16"/>
      <c r="M24" s="19"/>
    </row>
    <row r="25" spans="2:22" ht="14.45">
      <c r="B25" s="59"/>
      <c r="C25" s="1"/>
      <c r="D25" s="192" t="s">
        <v>102</v>
      </c>
      <c r="E25" s="10"/>
      <c r="F25" s="48">
        <v>120.7</v>
      </c>
      <c r="G25" s="33">
        <v>250</v>
      </c>
      <c r="H25" s="33">
        <v>361.45</v>
      </c>
      <c r="I25" s="52">
        <v>403.03</v>
      </c>
      <c r="J25" s="20"/>
      <c r="K25" s="48">
        <v>276</v>
      </c>
      <c r="L25" s="33">
        <v>553</v>
      </c>
      <c r="M25" s="52">
        <v>758</v>
      </c>
      <c r="O25" s="156"/>
      <c r="P25" s="156"/>
      <c r="Q25" s="156"/>
      <c r="R25" s="156"/>
      <c r="T25" s="156"/>
      <c r="U25" s="156"/>
      <c r="V25" s="156"/>
    </row>
    <row r="26" spans="2:22">
      <c r="B26" s="59"/>
      <c r="C26" s="1"/>
      <c r="D26" s="193" t="s">
        <v>54</v>
      </c>
      <c r="E26" s="10"/>
      <c r="F26" s="24">
        <v>1.2190000000000001</v>
      </c>
      <c r="G26" s="22">
        <v>1.1599999999999999</v>
      </c>
      <c r="H26" s="22">
        <v>0.43</v>
      </c>
      <c r="I26" s="39">
        <f>I25/H25-1</f>
        <v>0.11503665790565765</v>
      </c>
      <c r="J26" s="20"/>
      <c r="K26" s="24">
        <v>0.95</v>
      </c>
      <c r="L26" s="22">
        <f>L25/K25-1</f>
        <v>1.0036231884057969</v>
      </c>
      <c r="M26" s="39">
        <f>M25/L25-1</f>
        <v>0.37070524412296568</v>
      </c>
      <c r="O26" s="156"/>
      <c r="P26" s="156"/>
      <c r="Q26" s="156"/>
      <c r="R26" s="156"/>
      <c r="T26" s="156"/>
      <c r="U26" s="156"/>
      <c r="V26" s="156"/>
    </row>
    <row r="27" spans="2:22">
      <c r="B27" s="59"/>
      <c r="C27" s="1"/>
      <c r="D27" s="193" t="s">
        <v>103</v>
      </c>
      <c r="E27" s="10"/>
      <c r="F27" s="24">
        <v>0.21729999999999999</v>
      </c>
      <c r="G27" s="22">
        <v>0.35210000000000002</v>
      </c>
      <c r="H27" s="22">
        <v>0.36030000000000001</v>
      </c>
      <c r="I27" s="39">
        <v>0.36070000000000002</v>
      </c>
      <c r="J27" s="20"/>
      <c r="K27" s="24">
        <v>0.25480000000000003</v>
      </c>
      <c r="L27" s="22">
        <v>0.35449999999999998</v>
      </c>
      <c r="M27" s="39">
        <v>0.35</v>
      </c>
      <c r="O27" s="156"/>
      <c r="P27" s="156"/>
      <c r="Q27" s="156"/>
      <c r="R27" s="156"/>
      <c r="T27" s="156"/>
      <c r="U27" s="156"/>
      <c r="V27" s="156"/>
    </row>
    <row r="28" spans="2:22" ht="14.45">
      <c r="B28" s="59"/>
      <c r="C28" s="1"/>
      <c r="D28" s="192" t="s">
        <v>95</v>
      </c>
      <c r="E28" s="10"/>
      <c r="F28" s="48">
        <v>1227.3</v>
      </c>
      <c r="G28" s="33">
        <v>2232</v>
      </c>
      <c r="H28" s="33">
        <v>3531.49</v>
      </c>
      <c r="I28" s="52">
        <v>4501.4399999999996</v>
      </c>
      <c r="J28" s="20"/>
      <c r="K28" s="48">
        <v>2611</v>
      </c>
      <c r="L28" s="33">
        <v>5015</v>
      </c>
      <c r="M28" s="52">
        <v>7383</v>
      </c>
      <c r="O28" s="156"/>
      <c r="P28" s="156"/>
      <c r="Q28" s="156"/>
      <c r="R28" s="156"/>
      <c r="T28" s="156"/>
      <c r="U28" s="156"/>
      <c r="V28" s="156"/>
    </row>
    <row r="29" spans="2:22">
      <c r="B29" s="59"/>
      <c r="C29" s="1"/>
      <c r="D29" s="193" t="s">
        <v>12</v>
      </c>
      <c r="E29" s="10"/>
      <c r="F29" s="24">
        <v>0.85299999999999998</v>
      </c>
      <c r="G29" s="22">
        <f>G28/F28-1</f>
        <v>0.81862625274993905</v>
      </c>
      <c r="H29" s="22">
        <f>H28/G28-1</f>
        <v>0.58220878136200716</v>
      </c>
      <c r="I29" s="39">
        <f>I28/H28-1</f>
        <v>0.27465743921121111</v>
      </c>
      <c r="J29" s="20"/>
      <c r="K29" s="24">
        <v>0.62</v>
      </c>
      <c r="L29" s="22">
        <f>L28/K28-1</f>
        <v>0.92072003063960173</v>
      </c>
      <c r="M29" s="39">
        <f>M28/L28-1</f>
        <v>0.47218344965104686</v>
      </c>
      <c r="O29" s="156"/>
      <c r="P29" s="156"/>
      <c r="Q29" s="156"/>
      <c r="R29" s="156"/>
      <c r="T29" s="156"/>
      <c r="U29" s="156"/>
      <c r="V29" s="156"/>
    </row>
    <row r="30" spans="2:22">
      <c r="B30" s="59"/>
      <c r="C30" s="1"/>
      <c r="D30" s="193" t="s">
        <v>104</v>
      </c>
      <c r="E30" s="10"/>
      <c r="F30" s="24">
        <v>0.92179999999999995</v>
      </c>
      <c r="G30" s="22">
        <v>1.56</v>
      </c>
      <c r="H30" s="22">
        <v>0.5</v>
      </c>
      <c r="I30" s="39">
        <v>0.22</v>
      </c>
      <c r="J30" s="20"/>
      <c r="K30" s="24">
        <v>0.82</v>
      </c>
      <c r="L30" s="22">
        <v>1.48</v>
      </c>
      <c r="M30" s="39">
        <v>0.41</v>
      </c>
      <c r="O30" s="156"/>
      <c r="P30" s="156"/>
      <c r="Q30" s="156"/>
      <c r="R30" s="156"/>
      <c r="T30" s="156"/>
      <c r="U30" s="156"/>
      <c r="V30" s="156"/>
    </row>
    <row r="31" spans="2:22">
      <c r="B31" s="59"/>
      <c r="C31" s="1"/>
      <c r="D31" s="192" t="s">
        <v>105</v>
      </c>
      <c r="E31" s="10"/>
      <c r="F31" s="48">
        <v>116235</v>
      </c>
      <c r="G31" s="33">
        <v>237988</v>
      </c>
      <c r="H31" s="33">
        <v>294257</v>
      </c>
      <c r="I31" s="52">
        <v>323344</v>
      </c>
      <c r="J31" s="20"/>
      <c r="K31" s="48">
        <v>159613</v>
      </c>
      <c r="L31" s="33">
        <v>272380</v>
      </c>
      <c r="M31" s="52">
        <v>317418</v>
      </c>
      <c r="O31" s="156"/>
      <c r="P31" s="156"/>
      <c r="Q31" s="156"/>
      <c r="R31" s="156"/>
      <c r="T31" s="156"/>
      <c r="U31" s="156"/>
      <c r="V31" s="156"/>
    </row>
    <row r="32" spans="2:22">
      <c r="B32" s="59"/>
      <c r="C32" s="1"/>
      <c r="D32" s="192" t="s">
        <v>106</v>
      </c>
      <c r="E32" s="10"/>
      <c r="F32" s="48">
        <v>83521</v>
      </c>
      <c r="G32" s="33">
        <v>138846</v>
      </c>
      <c r="H32" s="33">
        <v>182969</v>
      </c>
      <c r="I32" s="52">
        <v>236481</v>
      </c>
      <c r="J32" s="20"/>
      <c r="K32" s="48">
        <v>170347</v>
      </c>
      <c r="L32" s="33">
        <v>209151</v>
      </c>
      <c r="M32" s="52">
        <v>232418</v>
      </c>
      <c r="O32" s="156"/>
      <c r="P32" s="156"/>
      <c r="Q32" s="156"/>
      <c r="R32" s="156"/>
      <c r="T32" s="156"/>
      <c r="U32" s="156"/>
      <c r="V32" s="156"/>
    </row>
    <row r="33" spans="2:22">
      <c r="B33" s="59"/>
      <c r="C33" s="1"/>
      <c r="D33" s="192" t="s">
        <v>107</v>
      </c>
      <c r="E33" s="10"/>
      <c r="F33" s="48">
        <v>822</v>
      </c>
      <c r="G33" s="33">
        <v>1137</v>
      </c>
      <c r="H33" s="33">
        <v>1385</v>
      </c>
      <c r="I33" s="52">
        <v>1543</v>
      </c>
      <c r="J33" s="20"/>
      <c r="K33" s="48">
        <v>975</v>
      </c>
      <c r="L33" s="33">
        <v>1258</v>
      </c>
      <c r="M33" s="52">
        <v>1780</v>
      </c>
      <c r="O33" s="156"/>
      <c r="P33" s="156"/>
      <c r="Q33" s="156"/>
      <c r="R33" s="156"/>
      <c r="T33" s="156"/>
      <c r="U33" s="156"/>
      <c r="V33" s="156"/>
    </row>
    <row r="34" spans="2:22">
      <c r="B34" s="59"/>
      <c r="C34" s="1"/>
      <c r="D34" s="192" t="s">
        <v>11</v>
      </c>
      <c r="E34" s="10"/>
      <c r="F34" s="48">
        <v>132</v>
      </c>
      <c r="G34" s="33">
        <v>323</v>
      </c>
      <c r="H34" s="33">
        <v>464</v>
      </c>
      <c r="I34" s="52">
        <v>663</v>
      </c>
      <c r="J34" s="20"/>
      <c r="K34" s="48">
        <v>315</v>
      </c>
      <c r="L34" s="33">
        <v>736</v>
      </c>
      <c r="M34" s="52">
        <v>991</v>
      </c>
      <c r="O34" s="156"/>
      <c r="P34" s="156"/>
      <c r="Q34" s="156"/>
      <c r="R34" s="156"/>
      <c r="T34" s="156"/>
      <c r="U34" s="156"/>
      <c r="V34" s="156"/>
    </row>
    <row r="35" spans="2:22">
      <c r="B35" s="59"/>
      <c r="C35" s="1"/>
      <c r="D35" s="193" t="s">
        <v>12</v>
      </c>
      <c r="E35" s="10"/>
      <c r="F35" s="24">
        <v>0.73699999999999999</v>
      </c>
      <c r="G35" s="22">
        <f>G34/F34-1</f>
        <v>1.4469696969696968</v>
      </c>
      <c r="H35" s="22">
        <f>H34/G34-1</f>
        <v>0.43653250773993801</v>
      </c>
      <c r="I35" s="39">
        <f>I34/H34-1</f>
        <v>0.42887931034482762</v>
      </c>
      <c r="J35" s="20"/>
      <c r="K35" s="24">
        <v>0.94</v>
      </c>
      <c r="L35" s="22">
        <f>L34/K34-1</f>
        <v>1.3365079365079366</v>
      </c>
      <c r="M35" s="39">
        <f>M34/L34-1</f>
        <v>0.34646739130434789</v>
      </c>
      <c r="O35" s="156"/>
      <c r="P35" s="156"/>
      <c r="Q35" s="156"/>
      <c r="R35" s="156"/>
      <c r="T35" s="156"/>
      <c r="U35" s="156"/>
      <c r="V35" s="156"/>
    </row>
    <row r="36" spans="2:22">
      <c r="B36" s="59"/>
      <c r="C36" s="1"/>
      <c r="D36" s="193" t="s">
        <v>13</v>
      </c>
      <c r="E36" s="10"/>
      <c r="F36" s="24">
        <v>0.78</v>
      </c>
      <c r="G36" s="22">
        <v>2.34</v>
      </c>
      <c r="H36" s="22">
        <v>0.38</v>
      </c>
      <c r="I36" s="39">
        <v>0.39</v>
      </c>
      <c r="J36" s="20"/>
      <c r="K36" s="24">
        <v>1.1299999999999999</v>
      </c>
      <c r="L36" s="22">
        <v>2.0499999999999998</v>
      </c>
      <c r="M36" s="39">
        <v>0.28999999999999998</v>
      </c>
      <c r="O36" s="156"/>
      <c r="P36" s="156"/>
      <c r="Q36" s="156"/>
      <c r="R36" s="156"/>
      <c r="T36" s="156"/>
      <c r="U36" s="156"/>
      <c r="V36" s="156"/>
    </row>
    <row r="37" spans="2:22">
      <c r="B37" s="59"/>
      <c r="C37" s="1"/>
      <c r="D37" s="192" t="s">
        <v>16</v>
      </c>
      <c r="E37" s="10"/>
      <c r="F37" s="48">
        <v>-112</v>
      </c>
      <c r="G37" s="33">
        <v>-17</v>
      </c>
      <c r="H37" s="33">
        <v>-100</v>
      </c>
      <c r="I37" s="52">
        <v>-59</v>
      </c>
      <c r="J37" s="20"/>
      <c r="K37" s="48">
        <v>-247</v>
      </c>
      <c r="L37" s="33">
        <v>-43</v>
      </c>
      <c r="M37" s="52">
        <v>-206</v>
      </c>
      <c r="N37" s="1"/>
      <c r="O37" s="156"/>
      <c r="P37" s="156"/>
      <c r="Q37" s="156"/>
      <c r="R37" s="156"/>
      <c r="T37" s="156"/>
      <c r="U37" s="156"/>
      <c r="V37" s="156"/>
    </row>
    <row r="38" spans="2:22">
      <c r="B38" s="59"/>
      <c r="C38" s="1"/>
      <c r="D38" s="193" t="s">
        <v>17</v>
      </c>
      <c r="E38" s="10"/>
      <c r="F38" s="24">
        <f>F37/F34</f>
        <v>-0.84848484848484851</v>
      </c>
      <c r="G38" s="22">
        <f>G37/G34</f>
        <v>-5.2631578947368418E-2</v>
      </c>
      <c r="H38" s="22">
        <f>H37/H34</f>
        <v>-0.21551724137931033</v>
      </c>
      <c r="I38" s="39">
        <f>I37/I34</f>
        <v>-8.8989441930618404E-2</v>
      </c>
      <c r="J38" s="20"/>
      <c r="K38" s="24">
        <f>K37/K34</f>
        <v>-0.78412698412698412</v>
      </c>
      <c r="L38" s="22">
        <f>L37/L34</f>
        <v>-5.8423913043478264E-2</v>
      </c>
      <c r="M38" s="39">
        <f>M37/M34</f>
        <v>-0.20787083753784055</v>
      </c>
      <c r="N38" s="1"/>
      <c r="O38" s="156"/>
      <c r="P38" s="156"/>
      <c r="Q38" s="156"/>
      <c r="R38" s="156"/>
      <c r="T38" s="156"/>
      <c r="U38" s="156"/>
      <c r="V38" s="156"/>
    </row>
    <row r="39" spans="2:22">
      <c r="B39" s="59"/>
      <c r="C39" s="1"/>
      <c r="D39" s="191" t="s">
        <v>108</v>
      </c>
      <c r="E39" s="15"/>
      <c r="F39" s="18"/>
      <c r="G39" s="16"/>
      <c r="H39" s="16"/>
      <c r="I39" s="19"/>
      <c r="J39" s="17"/>
      <c r="K39" s="18"/>
      <c r="L39" s="16"/>
      <c r="M39" s="19"/>
    </row>
    <row r="40" spans="2:22" ht="14.45">
      <c r="B40" s="59"/>
      <c r="C40" s="1"/>
      <c r="D40" s="192" t="s">
        <v>102</v>
      </c>
      <c r="E40" s="10"/>
      <c r="F40" s="48" t="s">
        <v>22</v>
      </c>
      <c r="G40" s="33" t="s">
        <v>22</v>
      </c>
      <c r="H40" s="33">
        <v>343.21</v>
      </c>
      <c r="I40" s="52">
        <v>357</v>
      </c>
      <c r="J40" s="20"/>
      <c r="K40" s="48" t="s">
        <v>22</v>
      </c>
      <c r="L40" s="33">
        <v>540</v>
      </c>
      <c r="M40" s="52">
        <v>705</v>
      </c>
      <c r="O40" s="156"/>
      <c r="P40" s="156"/>
      <c r="Q40" s="156"/>
      <c r="R40" s="156"/>
      <c r="T40" s="156"/>
      <c r="U40" s="156"/>
      <c r="V40" s="156"/>
    </row>
    <row r="41" spans="2:22">
      <c r="B41" s="59"/>
      <c r="C41" s="1"/>
      <c r="D41" s="193" t="s">
        <v>54</v>
      </c>
      <c r="E41" s="10"/>
      <c r="F41" s="24" t="s">
        <v>22</v>
      </c>
      <c r="G41" s="22" t="s">
        <v>22</v>
      </c>
      <c r="H41" s="22" t="s">
        <v>22</v>
      </c>
      <c r="I41" s="39">
        <f>I40/H40-1</f>
        <v>4.0179481949826679E-2</v>
      </c>
      <c r="J41" s="20"/>
      <c r="K41" s="24" t="s">
        <v>22</v>
      </c>
      <c r="L41" s="22" t="s">
        <v>22</v>
      </c>
      <c r="M41" s="39">
        <f>M40/L40-1</f>
        <v>0.30555555555555558</v>
      </c>
      <c r="N41" s="1"/>
      <c r="O41" s="156"/>
      <c r="P41" s="156"/>
      <c r="Q41" s="156"/>
      <c r="R41" s="156"/>
      <c r="T41" s="156"/>
      <c r="U41" s="156"/>
      <c r="V41" s="156"/>
    </row>
    <row r="42" spans="2:22" ht="14.45">
      <c r="B42" s="59"/>
      <c r="C42" s="1"/>
      <c r="D42" s="192" t="s">
        <v>95</v>
      </c>
      <c r="E42" s="10"/>
      <c r="F42" s="48" t="s">
        <v>22</v>
      </c>
      <c r="G42" s="33" t="s">
        <v>22</v>
      </c>
      <c r="H42" s="33">
        <v>3185.4549999999999</v>
      </c>
      <c r="I42" s="52">
        <v>3786.88</v>
      </c>
      <c r="J42" s="20"/>
      <c r="K42" s="48" t="s">
        <v>22</v>
      </c>
      <c r="L42" s="33">
        <v>4812</v>
      </c>
      <c r="M42" s="52">
        <v>6514</v>
      </c>
      <c r="O42" s="156"/>
      <c r="P42" s="156"/>
      <c r="Q42" s="156"/>
      <c r="R42" s="156"/>
      <c r="T42" s="156"/>
      <c r="U42" s="156"/>
      <c r="V42" s="156"/>
    </row>
    <row r="43" spans="2:22">
      <c r="B43" s="59"/>
      <c r="C43" s="1"/>
      <c r="D43" s="193" t="s">
        <v>12</v>
      </c>
      <c r="E43" s="10"/>
      <c r="F43" s="24" t="s">
        <v>22</v>
      </c>
      <c r="G43" s="22" t="s">
        <v>22</v>
      </c>
      <c r="H43" s="22" t="s">
        <v>22</v>
      </c>
      <c r="I43" s="39">
        <f>I42/H42-1</f>
        <v>0.18880348333283625</v>
      </c>
      <c r="J43" s="20"/>
      <c r="K43" s="24" t="s">
        <v>22</v>
      </c>
      <c r="L43" s="22" t="s">
        <v>22</v>
      </c>
      <c r="M43" s="39">
        <f>M42/L42-1</f>
        <v>0.3536990856192852</v>
      </c>
      <c r="N43" s="1"/>
      <c r="O43" s="156"/>
      <c r="P43" s="156"/>
      <c r="Q43" s="156"/>
      <c r="R43" s="156"/>
      <c r="T43" s="156"/>
      <c r="U43" s="156"/>
      <c r="V43" s="156"/>
    </row>
    <row r="44" spans="2:22">
      <c r="B44" s="59"/>
      <c r="C44" s="1"/>
      <c r="D44" s="193" t="s">
        <v>13</v>
      </c>
      <c r="E44" s="10"/>
      <c r="F44" s="24" t="s">
        <v>22</v>
      </c>
      <c r="G44" s="22" t="s">
        <v>22</v>
      </c>
      <c r="H44" s="22" t="s">
        <v>22</v>
      </c>
      <c r="I44" s="39">
        <v>0.13</v>
      </c>
      <c r="J44" s="20"/>
      <c r="K44" s="24" t="s">
        <v>22</v>
      </c>
      <c r="L44" s="22" t="s">
        <v>22</v>
      </c>
      <c r="M44" s="39">
        <v>0.3</v>
      </c>
      <c r="O44" s="156"/>
      <c r="P44" s="156"/>
      <c r="Q44" s="156"/>
      <c r="R44" s="156"/>
      <c r="T44" s="156"/>
      <c r="U44" s="156"/>
      <c r="V44" s="156"/>
    </row>
    <row r="45" spans="2:22">
      <c r="B45" s="59"/>
      <c r="C45" s="1"/>
      <c r="D45" s="193"/>
      <c r="E45" s="21" t="s">
        <v>98</v>
      </c>
      <c r="F45" s="24" t="s">
        <v>22</v>
      </c>
      <c r="G45" s="22" t="s">
        <v>22</v>
      </c>
      <c r="H45" s="22">
        <f>H42/H$28</f>
        <v>0.90201444715969747</v>
      </c>
      <c r="I45" s="39">
        <f>I42/I$28</f>
        <v>0.84125968578943633</v>
      </c>
      <c r="J45" s="20"/>
      <c r="K45" s="24" t="s">
        <v>22</v>
      </c>
      <c r="L45" s="22">
        <f>L42/L$28</f>
        <v>0.95952143569292125</v>
      </c>
      <c r="M45" s="39">
        <f>M42/M$28</f>
        <v>0.88229716917242318</v>
      </c>
      <c r="O45" s="156"/>
      <c r="P45" s="156"/>
      <c r="Q45" s="156"/>
      <c r="R45" s="156"/>
      <c r="T45" s="156"/>
      <c r="U45" s="156"/>
      <c r="V45" s="156"/>
    </row>
    <row r="46" spans="2:22">
      <c r="B46" s="59"/>
      <c r="C46" s="1"/>
      <c r="D46" s="192" t="s">
        <v>11</v>
      </c>
      <c r="E46" s="10"/>
      <c r="F46" s="48" t="s">
        <v>22</v>
      </c>
      <c r="G46" s="33" t="s">
        <v>22</v>
      </c>
      <c r="H46" s="33">
        <v>458</v>
      </c>
      <c r="I46" s="133">
        <v>606</v>
      </c>
      <c r="J46" s="20"/>
      <c r="K46" s="48" t="s">
        <v>22</v>
      </c>
      <c r="L46" s="33">
        <v>728</v>
      </c>
      <c r="M46" s="52">
        <v>967</v>
      </c>
      <c r="O46" s="156"/>
      <c r="P46" s="156"/>
      <c r="Q46" s="156"/>
      <c r="R46" s="156"/>
      <c r="T46" s="156"/>
      <c r="U46" s="156"/>
      <c r="V46" s="156"/>
    </row>
    <row r="47" spans="2:22">
      <c r="B47" s="59"/>
      <c r="C47" s="1"/>
      <c r="D47" s="193" t="s">
        <v>12</v>
      </c>
      <c r="E47" s="10"/>
      <c r="F47" s="24" t="s">
        <v>22</v>
      </c>
      <c r="G47" s="22" t="s">
        <v>22</v>
      </c>
      <c r="H47" s="22" t="s">
        <v>22</v>
      </c>
      <c r="I47" s="39">
        <f>I46/H46-1</f>
        <v>0.32314410480349354</v>
      </c>
      <c r="J47" s="20"/>
      <c r="K47" s="24" t="s">
        <v>22</v>
      </c>
      <c r="L47" s="22" t="s">
        <v>22</v>
      </c>
      <c r="M47" s="39">
        <f>M46/L46-1</f>
        <v>0.32829670329670324</v>
      </c>
      <c r="N47" s="1"/>
      <c r="O47" s="156"/>
      <c r="P47" s="156"/>
      <c r="Q47" s="156"/>
      <c r="R47" s="156"/>
      <c r="T47" s="156"/>
      <c r="U47" s="156"/>
      <c r="V47" s="156"/>
    </row>
    <row r="48" spans="2:22">
      <c r="B48" s="59"/>
      <c r="C48" s="1"/>
      <c r="D48" s="193" t="s">
        <v>13</v>
      </c>
      <c r="E48" s="10"/>
      <c r="F48" s="24" t="s">
        <v>22</v>
      </c>
      <c r="G48" s="22" t="s">
        <v>22</v>
      </c>
      <c r="H48" s="22" t="s">
        <v>22</v>
      </c>
      <c r="I48" s="39">
        <v>0.28999999999999998</v>
      </c>
      <c r="J48" s="20"/>
      <c r="K48" s="24" t="s">
        <v>22</v>
      </c>
      <c r="L48" s="22" t="s">
        <v>22</v>
      </c>
      <c r="M48" s="39">
        <v>0.28000000000000003</v>
      </c>
      <c r="O48" s="156"/>
      <c r="P48" s="156"/>
      <c r="Q48" s="156"/>
      <c r="R48" s="156"/>
      <c r="T48" s="156"/>
      <c r="U48" s="156"/>
      <c r="V48" s="156"/>
    </row>
    <row r="49" spans="2:22">
      <c r="B49" s="59"/>
      <c r="C49" s="1"/>
      <c r="D49" s="192" t="s">
        <v>16</v>
      </c>
      <c r="E49" s="10"/>
      <c r="F49" s="48" t="s">
        <v>22</v>
      </c>
      <c r="G49" s="33" t="s">
        <v>22</v>
      </c>
      <c r="H49" s="33">
        <v>-6</v>
      </c>
      <c r="I49" s="52">
        <v>45</v>
      </c>
      <c r="J49" s="20"/>
      <c r="K49" s="48" t="s">
        <v>22</v>
      </c>
      <c r="L49" s="33">
        <v>1</v>
      </c>
      <c r="M49" s="52">
        <v>-13</v>
      </c>
      <c r="N49" s="1"/>
      <c r="O49" s="156"/>
      <c r="P49" s="156"/>
      <c r="Q49" s="156"/>
      <c r="R49" s="156"/>
      <c r="T49" s="156"/>
      <c r="U49" s="156"/>
      <c r="V49" s="156"/>
    </row>
    <row r="50" spans="2:22">
      <c r="B50" s="59"/>
      <c r="C50" s="1"/>
      <c r="D50" s="193" t="s">
        <v>17</v>
      </c>
      <c r="E50" s="10"/>
      <c r="F50" s="24" t="s">
        <v>22</v>
      </c>
      <c r="G50" s="22" t="s">
        <v>22</v>
      </c>
      <c r="H50" s="22" t="s">
        <v>22</v>
      </c>
      <c r="I50" s="39">
        <f>I49/I46</f>
        <v>7.4257425742574254E-2</v>
      </c>
      <c r="J50" s="20"/>
      <c r="K50" s="24" t="s">
        <v>22</v>
      </c>
      <c r="L50" s="22">
        <f>L49/L46</f>
        <v>1.3736263736263737E-3</v>
      </c>
      <c r="M50" s="39">
        <f>M49/M46</f>
        <v>-1.344364012409514E-2</v>
      </c>
      <c r="N50" s="1"/>
      <c r="O50" s="156"/>
      <c r="P50" s="156"/>
      <c r="Q50" s="156"/>
      <c r="R50" s="156"/>
      <c r="T50" s="156"/>
      <c r="U50" s="156"/>
      <c r="V50" s="156"/>
    </row>
    <row r="51" spans="2:22" ht="14.45">
      <c r="B51" s="59"/>
      <c r="C51" s="1"/>
      <c r="D51" s="191" t="s">
        <v>109</v>
      </c>
      <c r="E51" s="15"/>
      <c r="F51" s="18"/>
      <c r="G51" s="16"/>
      <c r="H51" s="16"/>
      <c r="I51" s="19"/>
      <c r="J51" s="17"/>
      <c r="K51" s="18"/>
      <c r="L51" s="16"/>
      <c r="M51" s="19"/>
    </row>
    <row r="52" spans="2:22" ht="14.45">
      <c r="B52" s="59"/>
      <c r="C52" s="1"/>
      <c r="D52" s="192" t="s">
        <v>102</v>
      </c>
      <c r="E52" s="10"/>
      <c r="F52" s="48" t="s">
        <v>22</v>
      </c>
      <c r="G52" s="33" t="s">
        <v>22</v>
      </c>
      <c r="H52" s="33">
        <f>H25-H40</f>
        <v>18.240000000000009</v>
      </c>
      <c r="I52" s="52">
        <f>I25-I40</f>
        <v>46.029999999999973</v>
      </c>
      <c r="J52" s="20"/>
      <c r="K52" s="48" t="s">
        <v>22</v>
      </c>
      <c r="L52" s="33">
        <f>L25-L40</f>
        <v>13</v>
      </c>
      <c r="M52" s="52">
        <f>M25-M40</f>
        <v>53</v>
      </c>
      <c r="O52" s="156"/>
      <c r="P52" s="156"/>
      <c r="Q52" s="156"/>
      <c r="R52" s="156"/>
      <c r="T52" s="156"/>
      <c r="U52" s="156"/>
      <c r="V52" s="156"/>
    </row>
    <row r="53" spans="2:22">
      <c r="B53" s="59"/>
      <c r="C53" s="1"/>
      <c r="D53" s="193" t="s">
        <v>54</v>
      </c>
      <c r="E53" s="10"/>
      <c r="F53" s="24" t="s">
        <v>22</v>
      </c>
      <c r="G53" s="22" t="s">
        <v>22</v>
      </c>
      <c r="H53" s="22" t="s">
        <v>22</v>
      </c>
      <c r="I53" s="39">
        <f>I52/H52-1</f>
        <v>1.5235745614035059</v>
      </c>
      <c r="J53" s="20"/>
      <c r="K53" s="24" t="s">
        <v>22</v>
      </c>
      <c r="L53" s="22" t="s">
        <v>22</v>
      </c>
      <c r="M53" s="39">
        <f>M52/L52-1</f>
        <v>3.0769230769230766</v>
      </c>
      <c r="N53" s="1"/>
      <c r="O53" s="156"/>
      <c r="P53" s="156"/>
      <c r="Q53" s="156"/>
      <c r="R53" s="156"/>
      <c r="T53" s="156"/>
      <c r="U53" s="156"/>
      <c r="V53" s="156"/>
    </row>
    <row r="54" spans="2:22" ht="14.45">
      <c r="B54" s="59"/>
      <c r="C54" s="1"/>
      <c r="D54" s="192" t="s">
        <v>95</v>
      </c>
      <c r="E54" s="10"/>
      <c r="F54" s="48" t="s">
        <v>22</v>
      </c>
      <c r="G54" s="33" t="s">
        <v>22</v>
      </c>
      <c r="H54" s="33">
        <f>H28-H42</f>
        <v>346.03499999999985</v>
      </c>
      <c r="I54" s="52">
        <f>I28-I42</f>
        <v>714.55999999999949</v>
      </c>
      <c r="J54" s="20"/>
      <c r="K54" s="48" t="s">
        <v>22</v>
      </c>
      <c r="L54" s="33">
        <f>L28-L42</f>
        <v>203</v>
      </c>
      <c r="M54" s="52">
        <f>M28-M42</f>
        <v>869</v>
      </c>
      <c r="O54" s="156"/>
      <c r="P54" s="156"/>
      <c r="Q54" s="156"/>
      <c r="R54" s="156"/>
      <c r="T54" s="156"/>
      <c r="U54" s="156"/>
      <c r="V54" s="156"/>
    </row>
    <row r="55" spans="2:22">
      <c r="B55" s="59"/>
      <c r="C55" s="1"/>
      <c r="D55" s="193" t="s">
        <v>12</v>
      </c>
      <c r="E55" s="10"/>
      <c r="F55" s="24" t="s">
        <v>22</v>
      </c>
      <c r="G55" s="22" t="s">
        <v>22</v>
      </c>
      <c r="H55" s="22" t="s">
        <v>22</v>
      </c>
      <c r="I55" s="39">
        <f>I54/H54-1</f>
        <v>1.0649934255205391</v>
      </c>
      <c r="J55" s="20"/>
      <c r="K55" s="24" t="s">
        <v>22</v>
      </c>
      <c r="L55" s="22" t="s">
        <v>22</v>
      </c>
      <c r="M55" s="39">
        <f>M54/L54-1</f>
        <v>3.2807881773399012</v>
      </c>
      <c r="N55" s="1"/>
      <c r="O55" s="156"/>
      <c r="P55" s="156"/>
      <c r="Q55" s="156"/>
      <c r="R55" s="156"/>
      <c r="T55" s="156"/>
      <c r="U55" s="156"/>
      <c r="V55" s="156"/>
    </row>
    <row r="56" spans="2:22">
      <c r="B56" s="59"/>
      <c r="C56" s="1"/>
      <c r="D56" s="193" t="s">
        <v>13</v>
      </c>
      <c r="E56" s="10"/>
      <c r="F56" s="24" t="s">
        <v>22</v>
      </c>
      <c r="G56" s="22" t="s">
        <v>22</v>
      </c>
      <c r="H56" s="22" t="s">
        <v>22</v>
      </c>
      <c r="I56" s="39">
        <v>1.02</v>
      </c>
      <c r="J56" s="20"/>
      <c r="K56" s="24" t="s">
        <v>22</v>
      </c>
      <c r="L56" s="22" t="s">
        <v>22</v>
      </c>
      <c r="M56" s="39">
        <v>2.91</v>
      </c>
      <c r="O56" s="156"/>
      <c r="P56" s="156"/>
      <c r="Q56" s="156"/>
      <c r="R56" s="156"/>
      <c r="T56" s="156"/>
      <c r="U56" s="156"/>
      <c r="V56" s="156"/>
    </row>
    <row r="57" spans="2:22">
      <c r="B57" s="59"/>
      <c r="C57" s="1"/>
      <c r="D57" s="193"/>
      <c r="E57" s="21" t="s">
        <v>98</v>
      </c>
      <c r="F57" s="24" t="s">
        <v>22</v>
      </c>
      <c r="G57" s="22" t="s">
        <v>22</v>
      </c>
      <c r="H57" s="22">
        <f>H54/H$28</f>
        <v>9.7985552840302498E-2</v>
      </c>
      <c r="I57" s="39">
        <f>I54/I$28</f>
        <v>0.15874031421056364</v>
      </c>
      <c r="J57" s="20"/>
      <c r="K57" s="24" t="s">
        <v>22</v>
      </c>
      <c r="L57" s="22">
        <f>L54/L$28</f>
        <v>4.0478564307078767E-2</v>
      </c>
      <c r="M57" s="39">
        <f>M54/M$28</f>
        <v>0.11770283082757686</v>
      </c>
      <c r="O57" s="156"/>
      <c r="P57" s="156"/>
      <c r="Q57" s="156"/>
      <c r="R57" s="156"/>
      <c r="T57" s="156"/>
      <c r="U57" s="156"/>
      <c r="V57" s="156"/>
    </row>
    <row r="58" spans="2:22">
      <c r="B58" s="59"/>
      <c r="C58" s="1"/>
      <c r="D58" s="192" t="s">
        <v>11</v>
      </c>
      <c r="E58" s="10"/>
      <c r="F58" s="48" t="s">
        <v>22</v>
      </c>
      <c r="G58" s="33" t="s">
        <v>22</v>
      </c>
      <c r="H58" s="33">
        <f>H34-H46</f>
        <v>6</v>
      </c>
      <c r="I58" s="52">
        <f>I34-I46</f>
        <v>57</v>
      </c>
      <c r="J58" s="20"/>
      <c r="K58" s="48" t="s">
        <v>22</v>
      </c>
      <c r="L58" s="33">
        <f>L34-L46</f>
        <v>8</v>
      </c>
      <c r="M58" s="52">
        <f>M34-M46</f>
        <v>24</v>
      </c>
      <c r="O58" s="156"/>
      <c r="P58" s="156"/>
      <c r="Q58" s="156"/>
      <c r="R58" s="156"/>
      <c r="T58" s="156"/>
      <c r="U58" s="156"/>
      <c r="V58" s="156"/>
    </row>
    <row r="59" spans="2:22">
      <c r="B59" s="59"/>
      <c r="C59" s="1"/>
      <c r="D59" s="193" t="s">
        <v>12</v>
      </c>
      <c r="E59" s="10"/>
      <c r="F59" s="24" t="s">
        <v>22</v>
      </c>
      <c r="G59" s="22" t="s">
        <v>22</v>
      </c>
      <c r="H59" s="22" t="s">
        <v>22</v>
      </c>
      <c r="I59" s="39">
        <f>I58/H58-1</f>
        <v>8.5</v>
      </c>
      <c r="J59" s="20"/>
      <c r="K59" s="24" t="s">
        <v>22</v>
      </c>
      <c r="L59" s="22" t="s">
        <v>22</v>
      </c>
      <c r="M59" s="39">
        <f>M58/L58-1</f>
        <v>2</v>
      </c>
      <c r="N59" s="1"/>
      <c r="O59" s="156"/>
      <c r="P59" s="156"/>
      <c r="Q59" s="156"/>
      <c r="R59" s="156"/>
      <c r="T59" s="156"/>
      <c r="U59" s="156"/>
      <c r="V59" s="156"/>
    </row>
    <row r="60" spans="2:22">
      <c r="B60" s="59"/>
      <c r="C60" s="1"/>
      <c r="D60" s="193" t="s">
        <v>13</v>
      </c>
      <c r="E60" s="10"/>
      <c r="F60" s="24" t="s">
        <v>22</v>
      </c>
      <c r="G60" s="22" t="s">
        <v>22</v>
      </c>
      <c r="H60" s="22" t="s">
        <v>22</v>
      </c>
      <c r="I60" s="39">
        <v>8.33</v>
      </c>
      <c r="J60" s="20"/>
      <c r="K60" s="24" t="s">
        <v>22</v>
      </c>
      <c r="L60" s="22" t="s">
        <v>22</v>
      </c>
      <c r="M60" s="39">
        <v>1.5</v>
      </c>
      <c r="O60" s="156"/>
      <c r="P60" s="156"/>
      <c r="Q60" s="156"/>
      <c r="R60" s="156"/>
      <c r="T60" s="156"/>
      <c r="U60" s="156"/>
      <c r="V60" s="156"/>
    </row>
    <row r="61" spans="2:22" ht="14.45">
      <c r="B61" s="59"/>
      <c r="C61" s="1"/>
      <c r="D61" s="192" t="s">
        <v>110</v>
      </c>
      <c r="E61" s="10"/>
      <c r="F61" s="48" t="s">
        <v>22</v>
      </c>
      <c r="G61" s="33" t="s">
        <v>22</v>
      </c>
      <c r="H61" s="33">
        <f>H37-H49</f>
        <v>-94</v>
      </c>
      <c r="I61" s="52">
        <f>I37-I49</f>
        <v>-104</v>
      </c>
      <c r="J61" s="20"/>
      <c r="K61" s="48" t="s">
        <v>22</v>
      </c>
      <c r="L61" s="33">
        <f>L37-L49</f>
        <v>-44</v>
      </c>
      <c r="M61" s="52">
        <f>M37-M49</f>
        <v>-193</v>
      </c>
      <c r="N61" s="1"/>
      <c r="O61" s="156"/>
      <c r="P61" s="156"/>
      <c r="Q61" s="156"/>
      <c r="R61" s="156"/>
      <c r="T61" s="156"/>
      <c r="U61" s="156"/>
      <c r="V61" s="156"/>
    </row>
    <row r="62" spans="2:22">
      <c r="B62" s="59"/>
      <c r="C62" s="1"/>
      <c r="D62" s="193" t="s">
        <v>17</v>
      </c>
      <c r="E62" s="10"/>
      <c r="F62" s="24" t="s">
        <v>22</v>
      </c>
      <c r="G62" s="22" t="s">
        <v>22</v>
      </c>
      <c r="H62" s="22">
        <f>H61/H58</f>
        <v>-15.666666666666666</v>
      </c>
      <c r="I62" s="39">
        <f>I61/I58</f>
        <v>-1.8245614035087718</v>
      </c>
      <c r="J62" s="20"/>
      <c r="K62" s="24" t="s">
        <v>22</v>
      </c>
      <c r="L62" s="22">
        <f>L61/L58</f>
        <v>-5.5</v>
      </c>
      <c r="M62" s="39">
        <f>M61/M58</f>
        <v>-8.0416666666666661</v>
      </c>
      <c r="N62" s="1"/>
      <c r="O62" s="156"/>
      <c r="P62" s="156"/>
      <c r="Q62" s="156"/>
      <c r="R62" s="156"/>
      <c r="T62" s="156"/>
      <c r="U62" s="156"/>
      <c r="V62" s="156"/>
    </row>
    <row r="63" spans="2:22">
      <c r="B63" s="59"/>
      <c r="C63" s="53" t="s">
        <v>27</v>
      </c>
      <c r="D63" s="191" t="s">
        <v>111</v>
      </c>
      <c r="E63" s="15"/>
      <c r="F63" s="18"/>
      <c r="G63" s="16"/>
      <c r="H63" s="16"/>
      <c r="I63" s="19"/>
      <c r="J63" s="17"/>
      <c r="K63" s="18"/>
      <c r="L63" s="16"/>
      <c r="M63" s="19"/>
    </row>
    <row r="64" spans="2:22" ht="14.45">
      <c r="B64" s="59"/>
      <c r="C64" s="1"/>
      <c r="D64" s="192" t="s">
        <v>112</v>
      </c>
      <c r="E64" s="10"/>
      <c r="F64" s="48">
        <v>3192</v>
      </c>
      <c r="G64" s="33">
        <v>9055.2999999999993</v>
      </c>
      <c r="H64" s="33">
        <v>16158.5</v>
      </c>
      <c r="I64" s="52">
        <v>20023.599999999999</v>
      </c>
      <c r="J64" s="20"/>
      <c r="K64" s="48">
        <v>7436</v>
      </c>
      <c r="L64" s="33">
        <v>21806</v>
      </c>
      <c r="M64" s="52">
        <v>35362</v>
      </c>
      <c r="O64" s="156"/>
      <c r="P64" s="156"/>
      <c r="Q64" s="156"/>
      <c r="R64" s="156"/>
      <c r="T64" s="156"/>
      <c r="U64" s="156"/>
      <c r="V64" s="156"/>
    </row>
    <row r="65" spans="2:22">
      <c r="B65" s="59"/>
      <c r="C65" s="1"/>
      <c r="D65" s="193" t="s">
        <v>113</v>
      </c>
      <c r="E65" s="10"/>
      <c r="F65" s="24">
        <v>0.58599999999999997</v>
      </c>
      <c r="G65" s="22">
        <v>0.64200000000000002</v>
      </c>
      <c r="H65" s="22">
        <f>H64/G64-1</f>
        <v>0.78442459112343066</v>
      </c>
      <c r="I65" s="39">
        <f>I64/H64-1</f>
        <v>0.23919918309249</v>
      </c>
      <c r="J65" s="20"/>
      <c r="K65" s="24">
        <v>0.67</v>
      </c>
      <c r="L65" s="22">
        <v>0.72</v>
      </c>
      <c r="M65" s="39">
        <f>M64/L64-1</f>
        <v>0.62166376226726583</v>
      </c>
      <c r="O65" s="156"/>
      <c r="P65" s="156"/>
      <c r="Q65" s="156"/>
      <c r="R65" s="156"/>
      <c r="T65" s="156"/>
      <c r="U65" s="156"/>
      <c r="V65" s="156"/>
    </row>
    <row r="66" spans="2:22">
      <c r="B66" s="59"/>
      <c r="C66" s="1"/>
      <c r="D66" s="193" t="s">
        <v>114</v>
      </c>
      <c r="E66" s="10"/>
      <c r="F66" s="24">
        <v>0.60399999999999998</v>
      </c>
      <c r="G66" s="22">
        <v>0.66900000000000004</v>
      </c>
      <c r="H66" s="22">
        <v>0.86099999999999999</v>
      </c>
      <c r="I66" s="39">
        <v>0.20899999999999999</v>
      </c>
      <c r="J66" s="20"/>
      <c r="K66" s="24">
        <v>0.66500000000000004</v>
      </c>
      <c r="L66" s="22">
        <v>0.79</v>
      </c>
      <c r="M66" s="39">
        <v>0.65600000000000003</v>
      </c>
      <c r="O66" s="156"/>
      <c r="P66" s="156"/>
      <c r="Q66" s="156"/>
      <c r="R66" s="156"/>
      <c r="T66" s="156"/>
      <c r="U66" s="156"/>
      <c r="V66" s="156"/>
    </row>
    <row r="67" spans="2:22">
      <c r="B67" s="59"/>
      <c r="C67" s="1"/>
      <c r="D67" s="192" t="s">
        <v>115</v>
      </c>
      <c r="E67" s="10"/>
      <c r="F67" s="48">
        <v>126</v>
      </c>
      <c r="G67" s="33">
        <v>234</v>
      </c>
      <c r="H67" s="33">
        <v>703</v>
      </c>
      <c r="I67" s="52">
        <v>1049</v>
      </c>
      <c r="J67" s="20"/>
      <c r="K67" s="48">
        <v>305</v>
      </c>
      <c r="L67" s="33">
        <v>615</v>
      </c>
      <c r="M67" s="52">
        <v>1755</v>
      </c>
      <c r="O67" s="156"/>
      <c r="P67" s="156"/>
      <c r="Q67" s="156"/>
      <c r="R67" s="156"/>
      <c r="T67" s="156"/>
      <c r="U67" s="156"/>
      <c r="V67" s="156"/>
    </row>
    <row r="68" spans="2:22">
      <c r="B68" s="59"/>
      <c r="C68" s="1"/>
      <c r="D68" s="193" t="s">
        <v>12</v>
      </c>
      <c r="E68" s="10"/>
      <c r="F68" s="24">
        <v>0.38500000000000001</v>
      </c>
      <c r="G68" s="22">
        <f>G67/F67-1</f>
        <v>0.85714285714285721</v>
      </c>
      <c r="H68" s="22">
        <f>H67/G67-1</f>
        <v>2.0042735042735043</v>
      </c>
      <c r="I68" s="39">
        <f>I67/H67-1</f>
        <v>0.49217638691322896</v>
      </c>
      <c r="J68" s="20"/>
      <c r="K68" s="24">
        <v>0.75</v>
      </c>
      <c r="L68" s="22">
        <f>L67/K67-1</f>
        <v>1.0163934426229506</v>
      </c>
      <c r="M68" s="39">
        <f>M67/L67-1</f>
        <v>1.8536585365853657</v>
      </c>
      <c r="O68" s="156"/>
      <c r="P68" s="156"/>
      <c r="Q68" s="156"/>
      <c r="R68" s="156"/>
      <c r="T68" s="156"/>
      <c r="U68" s="156"/>
      <c r="V68" s="156"/>
    </row>
    <row r="69" spans="2:22">
      <c r="B69" s="59"/>
      <c r="C69" s="1"/>
      <c r="D69" s="193" t="s">
        <v>13</v>
      </c>
      <c r="E69" s="10"/>
      <c r="F69" s="24">
        <v>0.49</v>
      </c>
      <c r="G69" s="22">
        <v>0.87</v>
      </c>
      <c r="H69" s="22">
        <v>1.57</v>
      </c>
      <c r="I69" s="39">
        <v>0.53911806543385488</v>
      </c>
      <c r="J69" s="20"/>
      <c r="K69" s="24">
        <v>0.85</v>
      </c>
      <c r="L69" s="22">
        <v>0.99</v>
      </c>
      <c r="M69" s="39">
        <v>1.37</v>
      </c>
      <c r="O69" s="156"/>
      <c r="P69" s="156"/>
      <c r="Q69" s="156"/>
      <c r="R69" s="156"/>
      <c r="T69" s="156"/>
      <c r="U69" s="156"/>
      <c r="V69" s="156"/>
    </row>
    <row r="70" spans="2:22">
      <c r="B70" s="59"/>
      <c r="C70" s="1"/>
      <c r="D70" s="192" t="s">
        <v>116</v>
      </c>
      <c r="E70" s="10"/>
      <c r="F70" s="48">
        <v>-57</v>
      </c>
      <c r="G70" s="33">
        <v>-100</v>
      </c>
      <c r="H70" s="33">
        <v>-160</v>
      </c>
      <c r="I70" s="52">
        <v>-152</v>
      </c>
      <c r="J70" s="20"/>
      <c r="K70" s="48">
        <v>-143</v>
      </c>
      <c r="L70" s="33">
        <v>-195</v>
      </c>
      <c r="M70" s="52">
        <v>-343</v>
      </c>
      <c r="O70" s="156"/>
      <c r="P70" s="156"/>
      <c r="Q70" s="156"/>
      <c r="R70" s="156"/>
      <c r="T70" s="156"/>
      <c r="U70" s="156"/>
      <c r="V70" s="156"/>
    </row>
    <row r="71" spans="2:22">
      <c r="B71" s="59"/>
      <c r="C71" s="1"/>
      <c r="D71" s="193" t="s">
        <v>17</v>
      </c>
      <c r="E71" s="10"/>
      <c r="F71" s="24">
        <f>F70/F67</f>
        <v>-0.45238095238095238</v>
      </c>
      <c r="G71" s="22">
        <f>G70/G67</f>
        <v>-0.42735042735042733</v>
      </c>
      <c r="H71" s="22">
        <f>H70/H67</f>
        <v>-0.22759601706970128</v>
      </c>
      <c r="I71" s="39">
        <f>I70/I67</f>
        <v>-0.14489990467111535</v>
      </c>
      <c r="J71" s="20"/>
      <c r="K71" s="24">
        <f>K70/K67</f>
        <v>-0.46885245901639344</v>
      </c>
      <c r="L71" s="22">
        <f>L70/L67</f>
        <v>-0.31707317073170732</v>
      </c>
      <c r="M71" s="39">
        <f>M70/M67</f>
        <v>-0.19544159544159545</v>
      </c>
      <c r="O71" s="156"/>
      <c r="P71" s="156"/>
      <c r="Q71" s="156"/>
      <c r="R71" s="156"/>
      <c r="T71" s="156"/>
      <c r="U71" s="156"/>
      <c r="V71" s="156"/>
    </row>
    <row r="72" spans="2:22">
      <c r="B72" s="59"/>
      <c r="C72" s="1"/>
      <c r="D72" s="191" t="s">
        <v>117</v>
      </c>
      <c r="E72" s="15"/>
      <c r="F72" s="18"/>
      <c r="G72" s="16"/>
      <c r="H72" s="16"/>
      <c r="I72" s="19"/>
      <c r="J72" s="17"/>
      <c r="K72" s="18"/>
      <c r="L72" s="16"/>
      <c r="M72" s="19"/>
    </row>
    <row r="73" spans="2:22" ht="14.45">
      <c r="B73" s="59"/>
      <c r="C73" s="1"/>
      <c r="D73" s="192" t="s">
        <v>112</v>
      </c>
      <c r="E73" s="10"/>
      <c r="F73" s="48" t="s">
        <v>22</v>
      </c>
      <c r="G73" s="33" t="s">
        <v>22</v>
      </c>
      <c r="H73" s="33">
        <v>440.9</v>
      </c>
      <c r="I73" s="52">
        <v>848.7</v>
      </c>
      <c r="J73" s="20"/>
      <c r="K73" s="48" t="s">
        <v>22</v>
      </c>
      <c r="L73" s="33">
        <v>370.7</v>
      </c>
      <c r="M73" s="52">
        <v>1099.0999999999999</v>
      </c>
      <c r="O73" s="156"/>
      <c r="P73" s="156"/>
      <c r="Q73" s="156"/>
      <c r="R73" s="156"/>
      <c r="T73" s="156"/>
      <c r="U73" s="156"/>
      <c r="V73" s="156"/>
    </row>
    <row r="74" spans="2:22">
      <c r="B74" s="59"/>
      <c r="C74" s="1"/>
      <c r="D74" s="193" t="s">
        <v>113</v>
      </c>
      <c r="E74" s="10"/>
      <c r="F74" s="24" t="s">
        <v>22</v>
      </c>
      <c r="G74" s="22" t="s">
        <v>22</v>
      </c>
      <c r="H74" s="22" t="s">
        <v>22</v>
      </c>
      <c r="I74" s="39">
        <f>I73/H73-1</f>
        <v>0.92492628713994129</v>
      </c>
      <c r="J74" s="20"/>
      <c r="K74" s="24" t="s">
        <v>22</v>
      </c>
      <c r="L74" s="22" t="s">
        <v>22</v>
      </c>
      <c r="M74" s="39">
        <f>M73/L73-1</f>
        <v>1.9649312112220123</v>
      </c>
      <c r="N74" s="1"/>
      <c r="O74" s="156"/>
      <c r="P74" s="156"/>
      <c r="Q74" s="156"/>
      <c r="R74" s="156"/>
      <c r="T74" s="156"/>
      <c r="U74" s="156"/>
      <c r="V74" s="156"/>
    </row>
    <row r="75" spans="2:22">
      <c r="B75" s="59"/>
      <c r="C75" s="1"/>
      <c r="D75" s="193" t="s">
        <v>114</v>
      </c>
      <c r="E75" s="10"/>
      <c r="F75" s="24" t="s">
        <v>22</v>
      </c>
      <c r="G75" s="22" t="s">
        <v>22</v>
      </c>
      <c r="H75" s="22" t="s">
        <v>22</v>
      </c>
      <c r="I75" s="39">
        <v>0.85199999999999998</v>
      </c>
      <c r="J75" s="20"/>
      <c r="K75" s="24" t="s">
        <v>22</v>
      </c>
      <c r="L75" s="22" t="s">
        <v>22</v>
      </c>
      <c r="M75" s="39">
        <v>2.0910000000000002</v>
      </c>
      <c r="O75" s="156"/>
      <c r="P75" s="156"/>
      <c r="Q75" s="156"/>
      <c r="R75" s="156"/>
      <c r="T75" s="156"/>
      <c r="U75" s="156"/>
      <c r="V75" s="156"/>
    </row>
    <row r="76" spans="2:22">
      <c r="B76" s="59"/>
      <c r="C76" s="1"/>
      <c r="D76" s="193"/>
      <c r="E76" s="21" t="s">
        <v>98</v>
      </c>
      <c r="F76" s="24" t="s">
        <v>22</v>
      </c>
      <c r="G76" s="22" t="s">
        <v>22</v>
      </c>
      <c r="H76" s="22">
        <f>H73/H$64</f>
        <v>2.728594857195903E-2</v>
      </c>
      <c r="I76" s="39">
        <f>I73/I$64</f>
        <v>4.2384985716854118E-2</v>
      </c>
      <c r="J76" s="20"/>
      <c r="K76" s="24" t="s">
        <v>22</v>
      </c>
      <c r="L76" s="22">
        <f>L73/L$64</f>
        <v>1.6999908282124186E-2</v>
      </c>
      <c r="M76" s="39">
        <f>M73/M$64</f>
        <v>3.1081386799389172E-2</v>
      </c>
      <c r="O76" s="156"/>
      <c r="P76" s="156"/>
      <c r="Q76" s="156"/>
      <c r="R76" s="156"/>
      <c r="T76" s="156"/>
      <c r="U76" s="156"/>
      <c r="V76" s="156"/>
    </row>
    <row r="77" spans="2:22">
      <c r="B77" s="59"/>
      <c r="C77" s="53" t="s">
        <v>27</v>
      </c>
      <c r="D77" s="191" t="s">
        <v>118</v>
      </c>
      <c r="E77" s="15"/>
      <c r="F77" s="18"/>
      <c r="G77" s="16"/>
      <c r="H77" s="16"/>
      <c r="I77" s="19"/>
      <c r="J77" s="17"/>
      <c r="K77" s="18"/>
      <c r="L77" s="16"/>
      <c r="M77" s="19"/>
      <c r="P77" s="132"/>
      <c r="Q77" s="132"/>
      <c r="R77" s="132"/>
      <c r="S77" s="132"/>
    </row>
    <row r="78" spans="2:22" ht="14.45">
      <c r="B78" s="59"/>
      <c r="C78" s="1"/>
      <c r="D78" s="198" t="s">
        <v>119</v>
      </c>
      <c r="E78" s="10"/>
      <c r="F78" s="24">
        <v>2.4302733427178711</v>
      </c>
      <c r="G78" s="22">
        <v>-0.21419405322195872</v>
      </c>
      <c r="H78" s="22">
        <v>0.30803577513587954</v>
      </c>
      <c r="I78" s="39">
        <v>0.52</v>
      </c>
      <c r="J78" s="17"/>
      <c r="K78" s="24">
        <v>1.599082338269826</v>
      </c>
      <c r="L78" s="22">
        <v>-0.32536628505699294</v>
      </c>
      <c r="M78" s="39">
        <v>0.55233556150630481</v>
      </c>
      <c r="N78" s="1"/>
      <c r="O78" s="156"/>
      <c r="P78" s="156"/>
      <c r="Q78" s="156"/>
      <c r="R78" s="156"/>
      <c r="T78" s="156"/>
      <c r="U78" s="156"/>
      <c r="V78" s="156"/>
    </row>
    <row r="79" spans="2:22" ht="14.45">
      <c r="B79" s="59"/>
      <c r="C79" s="1"/>
      <c r="D79" s="198" t="s">
        <v>120</v>
      </c>
      <c r="E79" s="10"/>
      <c r="F79" s="24">
        <v>1.89</v>
      </c>
      <c r="G79" s="22">
        <v>-0.23</v>
      </c>
      <c r="H79" s="22">
        <v>0.62</v>
      </c>
      <c r="I79" s="39">
        <v>0.61</v>
      </c>
      <c r="J79" s="17"/>
      <c r="K79" s="24">
        <v>1.24</v>
      </c>
      <c r="L79" s="22">
        <v>-0.25</v>
      </c>
      <c r="M79" s="39">
        <v>0.75</v>
      </c>
      <c r="N79" s="1"/>
      <c r="O79" s="156"/>
      <c r="P79" s="156"/>
      <c r="Q79" s="156"/>
      <c r="R79" s="156"/>
      <c r="T79" s="156"/>
      <c r="U79" s="156"/>
      <c r="V79" s="156"/>
    </row>
    <row r="80" spans="2:22" ht="14.45">
      <c r="B80" s="59"/>
      <c r="C80" s="1"/>
      <c r="D80" s="198" t="s">
        <v>121</v>
      </c>
      <c r="E80" s="10"/>
      <c r="F80" s="24">
        <v>1.944612762647659</v>
      </c>
      <c r="G80" s="22">
        <v>-0.20350094725231305</v>
      </c>
      <c r="H80" s="22">
        <v>0.62776460204473339</v>
      </c>
      <c r="I80" s="39">
        <v>0.73</v>
      </c>
      <c r="J80" s="17"/>
      <c r="K80" s="24">
        <v>1.2783466659089582</v>
      </c>
      <c r="L80" s="22">
        <v>-0.22429771159685963</v>
      </c>
      <c r="M80" s="39">
        <v>0.75594375392492896</v>
      </c>
      <c r="O80" s="156"/>
      <c r="P80" s="156"/>
      <c r="Q80" s="156"/>
      <c r="R80" s="156"/>
      <c r="T80" s="156"/>
      <c r="U80" s="156"/>
      <c r="V80" s="156"/>
    </row>
    <row r="81" spans="2:23">
      <c r="B81" s="59"/>
      <c r="C81" s="1"/>
      <c r="D81" s="192" t="s">
        <v>122</v>
      </c>
      <c r="E81" s="10"/>
      <c r="F81" s="48">
        <v>118482</v>
      </c>
      <c r="G81" s="33">
        <v>148824</v>
      </c>
      <c r="H81" s="33">
        <v>156189</v>
      </c>
      <c r="I81" s="52">
        <v>262600</v>
      </c>
      <c r="J81" s="17"/>
      <c r="K81" s="48">
        <v>152970</v>
      </c>
      <c r="L81" s="33">
        <v>132503</v>
      </c>
      <c r="M81" s="52">
        <v>196571</v>
      </c>
      <c r="O81" s="156"/>
      <c r="P81" s="156"/>
      <c r="Q81" s="156"/>
      <c r="R81" s="156"/>
      <c r="T81" s="156"/>
      <c r="U81" s="156"/>
      <c r="V81" s="156"/>
    </row>
    <row r="82" spans="2:23">
      <c r="B82" s="59"/>
      <c r="C82" s="1"/>
      <c r="D82" s="192" t="s">
        <v>123</v>
      </c>
      <c r="E82" s="10"/>
      <c r="F82" s="48">
        <v>204076</v>
      </c>
      <c r="G82" s="33">
        <v>89460</v>
      </c>
      <c r="H82" s="33">
        <v>192408</v>
      </c>
      <c r="I82" s="52">
        <v>298843</v>
      </c>
      <c r="J82" s="17"/>
      <c r="K82" s="48">
        <v>242122</v>
      </c>
      <c r="L82" s="33">
        <v>158010</v>
      </c>
      <c r="M82" s="52">
        <v>291078</v>
      </c>
      <c r="O82" s="156"/>
      <c r="P82" s="156"/>
      <c r="Q82" s="156"/>
      <c r="R82" s="156"/>
      <c r="T82" s="156"/>
      <c r="U82" s="156"/>
      <c r="V82" s="156"/>
    </row>
    <row r="83" spans="2:23">
      <c r="B83" s="59"/>
      <c r="C83" s="1"/>
      <c r="D83" s="192" t="s">
        <v>124</v>
      </c>
      <c r="E83" s="10"/>
      <c r="F83" s="48">
        <v>262</v>
      </c>
      <c r="G83" s="33">
        <v>498</v>
      </c>
      <c r="H83" s="33">
        <v>482</v>
      </c>
      <c r="I83" s="52">
        <v>562</v>
      </c>
      <c r="J83" s="17"/>
      <c r="K83" s="48">
        <v>517</v>
      </c>
      <c r="L83" s="33">
        <v>484</v>
      </c>
      <c r="M83" s="52">
        <v>549</v>
      </c>
      <c r="O83" s="156"/>
      <c r="P83" s="156"/>
      <c r="Q83" s="156"/>
      <c r="R83" s="156"/>
      <c r="T83" s="156"/>
      <c r="U83" s="156"/>
      <c r="V83" s="156"/>
    </row>
    <row r="84" spans="2:23">
      <c r="B84" s="59"/>
      <c r="C84" s="1"/>
      <c r="D84" s="192" t="s">
        <v>125</v>
      </c>
      <c r="E84" s="10"/>
      <c r="F84" s="48">
        <v>48</v>
      </c>
      <c r="G84" s="33">
        <v>54</v>
      </c>
      <c r="H84" s="33">
        <v>87</v>
      </c>
      <c r="I84" s="52">
        <v>150</v>
      </c>
      <c r="J84" s="17"/>
      <c r="K84" s="48">
        <v>132</v>
      </c>
      <c r="L84" s="33">
        <v>135</v>
      </c>
      <c r="M84" s="52">
        <v>212</v>
      </c>
      <c r="O84" s="156"/>
      <c r="P84" s="156"/>
      <c r="Q84" s="156"/>
      <c r="R84" s="156"/>
      <c r="T84" s="156"/>
      <c r="U84" s="156"/>
      <c r="V84" s="156"/>
    </row>
    <row r="85" spans="2:23">
      <c r="B85" s="59"/>
      <c r="C85" s="1"/>
      <c r="D85" s="193" t="s">
        <v>12</v>
      </c>
      <c r="E85" s="10"/>
      <c r="F85" s="24">
        <v>2.2000000000000002</v>
      </c>
      <c r="G85" s="22">
        <f>G84/F84-1</f>
        <v>0.125</v>
      </c>
      <c r="H85" s="22">
        <f>H84/G84-1</f>
        <v>0.61111111111111116</v>
      </c>
      <c r="I85" s="39">
        <f>I84/H84-1</f>
        <v>0.72413793103448265</v>
      </c>
      <c r="J85" s="17"/>
      <c r="K85" s="24">
        <v>2.2200000000000002</v>
      </c>
      <c r="L85" s="22">
        <f>L84/K84-1</f>
        <v>2.2727272727272707E-2</v>
      </c>
      <c r="M85" s="39">
        <f>M84/L84-1</f>
        <v>0.57037037037037042</v>
      </c>
      <c r="N85" s="1"/>
      <c r="O85" s="156"/>
      <c r="P85" s="156"/>
      <c r="Q85" s="156"/>
      <c r="R85" s="156"/>
      <c r="T85" s="156"/>
      <c r="U85" s="156"/>
      <c r="V85" s="156"/>
    </row>
    <row r="86" spans="2:23">
      <c r="B86" s="59"/>
      <c r="C86" s="1"/>
      <c r="D86" s="193" t="s">
        <v>13</v>
      </c>
      <c r="E86" s="10"/>
      <c r="F86" s="24">
        <v>1.7</v>
      </c>
      <c r="G86" s="22">
        <v>0.17</v>
      </c>
      <c r="H86" s="22">
        <v>0.62</v>
      </c>
      <c r="I86" s="39">
        <v>1.1756756756756757</v>
      </c>
      <c r="J86" s="20"/>
      <c r="K86" s="24">
        <v>1.8217000000000001</v>
      </c>
      <c r="L86" s="22">
        <v>0.03</v>
      </c>
      <c r="M86" s="39">
        <v>0.68</v>
      </c>
      <c r="O86" s="156"/>
      <c r="P86" s="156"/>
      <c r="Q86" s="156"/>
      <c r="R86" s="156"/>
      <c r="T86" s="156"/>
      <c r="U86" s="156"/>
      <c r="V86" s="156"/>
    </row>
    <row r="87" spans="2:23">
      <c r="B87" s="59"/>
      <c r="C87" s="1"/>
      <c r="D87" s="192" t="s">
        <v>126</v>
      </c>
      <c r="E87" s="10"/>
      <c r="F87" s="48" t="s">
        <v>22</v>
      </c>
      <c r="G87" s="33" t="s">
        <v>22</v>
      </c>
      <c r="H87" s="33">
        <v>-34</v>
      </c>
      <c r="I87" s="52">
        <v>-105</v>
      </c>
      <c r="J87" s="20"/>
      <c r="K87" s="48" t="s">
        <v>22</v>
      </c>
      <c r="L87" s="33">
        <v>-88</v>
      </c>
      <c r="M87" s="52">
        <v>-100</v>
      </c>
      <c r="N87" s="1"/>
      <c r="O87" s="156"/>
      <c r="P87" s="156"/>
      <c r="Q87" s="156"/>
      <c r="R87" s="156"/>
      <c r="T87" s="156"/>
      <c r="U87" s="156"/>
      <c r="V87" s="156"/>
    </row>
    <row r="88" spans="2:23">
      <c r="B88" s="59"/>
      <c r="C88" s="1"/>
      <c r="D88" s="193" t="s">
        <v>17</v>
      </c>
      <c r="E88" s="10"/>
      <c r="F88" s="24" t="s">
        <v>22</v>
      </c>
      <c r="G88" s="22" t="s">
        <v>22</v>
      </c>
      <c r="H88" s="22">
        <f>H87/H84</f>
        <v>-0.39080459770114945</v>
      </c>
      <c r="I88" s="39">
        <f>I87/I84</f>
        <v>-0.7</v>
      </c>
      <c r="J88" s="20"/>
      <c r="K88" s="24" t="s">
        <v>22</v>
      </c>
      <c r="L88" s="22">
        <f>L87/L84</f>
        <v>-0.6518518518518519</v>
      </c>
      <c r="M88" s="39">
        <f>M87/M84</f>
        <v>-0.47169811320754718</v>
      </c>
      <c r="O88" s="156"/>
      <c r="P88" s="156"/>
      <c r="Q88" s="156"/>
      <c r="R88" s="156"/>
      <c r="T88" s="156"/>
      <c r="U88" s="156"/>
      <c r="V88" s="156"/>
    </row>
    <row r="89" spans="2:23">
      <c r="B89" s="59"/>
      <c r="C89" s="1"/>
      <c r="D89" s="193"/>
      <c r="E89" s="10"/>
      <c r="F89" s="24"/>
      <c r="G89" s="22"/>
      <c r="H89" s="22"/>
      <c r="I89" s="39"/>
      <c r="J89" s="20"/>
      <c r="K89" s="24"/>
      <c r="L89" s="22"/>
      <c r="M89" s="39"/>
      <c r="P89" s="186"/>
      <c r="Q89" s="186"/>
      <c r="R89" s="186"/>
      <c r="S89" s="186"/>
      <c r="T89" s="119"/>
      <c r="U89" s="186"/>
      <c r="V89" s="186"/>
      <c r="W89" s="186"/>
    </row>
    <row r="90" spans="2:23" ht="14.45">
      <c r="B90" s="59"/>
      <c r="C90" s="53" t="s">
        <v>127</v>
      </c>
      <c r="D90" s="194" t="s">
        <v>94</v>
      </c>
      <c r="E90" s="194"/>
      <c r="F90" s="200"/>
      <c r="G90" s="196"/>
      <c r="H90" s="196"/>
      <c r="I90" s="197"/>
      <c r="J90" s="17"/>
      <c r="K90" s="200"/>
      <c r="L90" s="196"/>
      <c r="M90" s="197"/>
      <c r="P90" s="4"/>
    </row>
    <row r="91" spans="2:23">
      <c r="B91" s="59"/>
      <c r="C91" s="1"/>
      <c r="D91" s="10" t="s">
        <v>11</v>
      </c>
      <c r="E91" s="10"/>
      <c r="F91" s="48">
        <v>129</v>
      </c>
      <c r="G91" s="34">
        <v>323</v>
      </c>
      <c r="H91" s="34">
        <v>464</v>
      </c>
      <c r="I91" s="165">
        <v>663</v>
      </c>
      <c r="J91" s="166"/>
      <c r="K91" s="34">
        <v>311</v>
      </c>
      <c r="L91" s="34">
        <v>737</v>
      </c>
      <c r="M91" s="165">
        <v>991</v>
      </c>
      <c r="P91" s="4"/>
    </row>
    <row r="92" spans="2:23">
      <c r="B92" s="59"/>
      <c r="C92" s="1"/>
      <c r="D92" s="21" t="s">
        <v>12</v>
      </c>
      <c r="E92" s="10"/>
      <c r="F92" s="24">
        <v>0.72</v>
      </c>
      <c r="G92" s="121">
        <f>G91/F91-1</f>
        <v>1.5038759689922481</v>
      </c>
      <c r="H92" s="121">
        <f>H91/G91-1</f>
        <v>0.43653250773993801</v>
      </c>
      <c r="I92" s="121">
        <f>I91/H91-1</f>
        <v>0.42887931034482762</v>
      </c>
      <c r="J92" s="169"/>
      <c r="K92" s="121">
        <v>0.94</v>
      </c>
      <c r="L92" s="121">
        <f>L91/K91-1</f>
        <v>1.369774919614148</v>
      </c>
      <c r="M92" s="168">
        <f>M91/L91-1</f>
        <v>0.34464043419267298</v>
      </c>
      <c r="P92" s="4"/>
    </row>
    <row r="93" spans="2:23">
      <c r="B93" s="59"/>
      <c r="C93" s="1"/>
      <c r="D93" s="21" t="s">
        <v>13</v>
      </c>
      <c r="E93" s="10"/>
      <c r="F93" s="24">
        <v>0.76</v>
      </c>
      <c r="G93" s="121">
        <v>2.42</v>
      </c>
      <c r="H93" s="121">
        <v>0.38</v>
      </c>
      <c r="I93" s="168">
        <v>0.39</v>
      </c>
      <c r="J93" s="169"/>
      <c r="K93" s="121">
        <v>1.1399999999999999</v>
      </c>
      <c r="L93" s="121">
        <v>2.08</v>
      </c>
      <c r="M93" s="168">
        <v>0.28999999999999998</v>
      </c>
      <c r="P93" s="4"/>
    </row>
    <row r="94" spans="2:23">
      <c r="B94" s="59"/>
      <c r="C94" s="1"/>
      <c r="D94" s="10" t="s">
        <v>16</v>
      </c>
      <c r="E94" s="10"/>
      <c r="F94" s="48">
        <v>-115</v>
      </c>
      <c r="G94" s="33">
        <v>-22</v>
      </c>
      <c r="H94" s="33">
        <v>-108</v>
      </c>
      <c r="I94" s="52">
        <v>-70</v>
      </c>
      <c r="J94" s="20"/>
      <c r="K94" s="48">
        <v>-247</v>
      </c>
      <c r="L94" s="33">
        <v>-63</v>
      </c>
      <c r="M94" s="52">
        <v>-216</v>
      </c>
      <c r="N94" s="1"/>
      <c r="O94" s="156"/>
      <c r="P94" s="156"/>
      <c r="Q94" s="156"/>
      <c r="R94" s="156"/>
      <c r="T94" s="156"/>
      <c r="U94" s="156"/>
      <c r="V94" s="156"/>
    </row>
    <row r="95" spans="2:23" ht="14.1" thickBot="1">
      <c r="B95" s="59"/>
      <c r="C95" s="1"/>
      <c r="D95" s="21" t="s">
        <v>17</v>
      </c>
      <c r="E95" s="10"/>
      <c r="F95" s="56">
        <f>F94/F91</f>
        <v>-0.89147286821705429</v>
      </c>
      <c r="G95" s="57">
        <f t="shared" ref="G95:I95" si="0">G94/G91</f>
        <v>-6.8111455108359129E-2</v>
      </c>
      <c r="H95" s="57">
        <f t="shared" si="0"/>
        <v>-0.23275862068965517</v>
      </c>
      <c r="I95" s="58">
        <f t="shared" si="0"/>
        <v>-0.10558069381598793</v>
      </c>
      <c r="J95" s="20"/>
      <c r="K95" s="56">
        <f t="shared" ref="K95" si="1">K94/K91</f>
        <v>-0.79421221864951763</v>
      </c>
      <c r="L95" s="57">
        <f t="shared" ref="L95" si="2">L94/L91</f>
        <v>-8.5481682496607869E-2</v>
      </c>
      <c r="M95" s="58">
        <f t="shared" ref="M95" si="3">M94/M91</f>
        <v>-0.21796165489404642</v>
      </c>
      <c r="P95" s="186"/>
      <c r="Q95" s="186"/>
      <c r="R95" s="186"/>
      <c r="S95" s="186"/>
      <c r="T95" s="119"/>
      <c r="U95" s="186"/>
      <c r="V95" s="186"/>
      <c r="W95" s="186"/>
    </row>
    <row r="96" spans="2:23">
      <c r="B96" s="59"/>
      <c r="D96" s="1"/>
      <c r="M96" s="66"/>
    </row>
    <row r="97" spans="2:16">
      <c r="B97" s="59"/>
      <c r="D97" s="62" t="s">
        <v>36</v>
      </c>
      <c r="E97" s="62"/>
      <c r="M97" s="66"/>
    </row>
    <row r="98" spans="2:16">
      <c r="B98" s="59"/>
      <c r="D98" s="63" t="s">
        <v>37</v>
      </c>
      <c r="E98" s="62" t="s">
        <v>38</v>
      </c>
      <c r="M98" s="66"/>
    </row>
    <row r="99" spans="2:16">
      <c r="B99" s="59"/>
      <c r="D99" s="63" t="s">
        <v>39</v>
      </c>
      <c r="E99" s="64" t="s">
        <v>128</v>
      </c>
      <c r="M99" s="66"/>
    </row>
    <row r="100" spans="2:16">
      <c r="B100" s="59"/>
      <c r="D100" s="63"/>
      <c r="E100" s="64" t="s">
        <v>129</v>
      </c>
      <c r="M100" s="66"/>
    </row>
    <row r="101" spans="2:16">
      <c r="B101" s="59"/>
      <c r="D101" s="63" t="s">
        <v>41</v>
      </c>
      <c r="E101" s="64" t="s">
        <v>130</v>
      </c>
      <c r="M101" s="66"/>
    </row>
    <row r="102" spans="2:16">
      <c r="B102" s="59"/>
      <c r="D102" s="63"/>
      <c r="E102" s="64" t="s">
        <v>131</v>
      </c>
      <c r="M102" s="66"/>
    </row>
    <row r="103" spans="2:16">
      <c r="B103" s="59"/>
      <c r="D103" s="63"/>
      <c r="E103" s="64" t="s">
        <v>132</v>
      </c>
      <c r="M103" s="66"/>
    </row>
    <row r="104" spans="2:16">
      <c r="B104" s="59"/>
      <c r="D104" s="63" t="s">
        <v>43</v>
      </c>
      <c r="E104" s="64" t="s">
        <v>133</v>
      </c>
      <c r="M104" s="66"/>
    </row>
    <row r="105" spans="2:16">
      <c r="B105" s="59"/>
      <c r="D105" s="63" t="s">
        <v>80</v>
      </c>
      <c r="E105" s="64" t="s">
        <v>134</v>
      </c>
      <c r="M105" s="66"/>
    </row>
    <row r="106" spans="2:16">
      <c r="B106" s="59"/>
      <c r="C106" s="60"/>
      <c r="D106" s="63" t="s">
        <v>83</v>
      </c>
      <c r="E106" s="64" t="s">
        <v>135</v>
      </c>
      <c r="F106" s="62"/>
      <c r="G106" s="62"/>
      <c r="H106" s="62"/>
      <c r="I106" s="62"/>
      <c r="J106" s="62"/>
      <c r="K106" s="62"/>
      <c r="L106" s="62"/>
      <c r="M106" s="66"/>
    </row>
    <row r="107" spans="2:16">
      <c r="B107" s="59"/>
      <c r="C107" s="60"/>
      <c r="D107" s="63" t="s">
        <v>85</v>
      </c>
      <c r="E107" s="64" t="s">
        <v>136</v>
      </c>
      <c r="F107" s="62"/>
      <c r="G107" s="62"/>
      <c r="H107" s="62"/>
      <c r="I107" s="62"/>
      <c r="J107" s="62"/>
      <c r="K107" s="62"/>
      <c r="L107" s="62"/>
      <c r="M107" s="66"/>
    </row>
    <row r="108" spans="2:16" ht="14.1" thickBot="1">
      <c r="B108" s="70"/>
      <c r="C108" s="71"/>
      <c r="D108" s="72" t="s">
        <v>87</v>
      </c>
      <c r="E108" s="118" t="s">
        <v>49</v>
      </c>
      <c r="F108" s="71"/>
      <c r="G108" s="71"/>
      <c r="H108" s="71"/>
      <c r="I108" s="71"/>
      <c r="J108" s="71"/>
      <c r="K108" s="71"/>
      <c r="L108" s="71"/>
      <c r="M108" s="73"/>
    </row>
    <row r="109" spans="2:16" s="3" customFormat="1" ht="6" customHeight="1">
      <c r="B109" s="1"/>
      <c r="C109" s="2"/>
      <c r="D109" s="2"/>
      <c r="E109" s="1"/>
      <c r="F109" s="1"/>
      <c r="G109" s="1"/>
      <c r="H109" s="1"/>
      <c r="I109" s="1"/>
      <c r="J109" s="1"/>
      <c r="K109" s="1"/>
      <c r="L109" s="1"/>
      <c r="M109" s="1"/>
      <c r="P109" s="119"/>
    </row>
    <row r="110" spans="2:16">
      <c r="F110" s="74"/>
      <c r="G110" s="74"/>
      <c r="H110" s="74"/>
      <c r="I110" s="75"/>
      <c r="K110" s="74"/>
      <c r="L110" s="74"/>
      <c r="M110" s="75"/>
    </row>
    <row r="113" spans="5:5" ht="14.45">
      <c r="E113"/>
    </row>
  </sheetData>
  <pageMargins left="0.7" right="0.7" top="0.75" bottom="0.75" header="0.3" footer="0.3"/>
  <pageSetup scale="55" orientation="portrait" r:id="rId1"/>
  <ignoredErrors>
    <ignoredError sqref="D98:D106 D107:D108" numberStoredAsText="1"/>
    <ignoredError sqref="M54 I54"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31969-B0CF-4BAE-9D5C-14D1BD35E125}">
  <dimension ref="B1:W84"/>
  <sheetViews>
    <sheetView showGridLines="0" zoomScaleNormal="100" zoomScaleSheetLayoutView="100" workbookViewId="0">
      <pane xSplit="5" ySplit="3" topLeftCell="F4" activePane="bottomRight" state="frozen"/>
      <selection pane="bottomRight" activeCell="B2" sqref="B2"/>
      <selection pane="bottomLeft" activeCell="K41" sqref="K41"/>
      <selection pane="topRight" activeCell="K41" sqref="K41"/>
    </sheetView>
  </sheetViews>
  <sheetFormatPr defaultColWidth="9.140625" defaultRowHeight="13.5"/>
  <cols>
    <col min="1" max="1" width="1.7109375" style="1" customWidth="1"/>
    <col min="2" max="2" width="4.7109375" style="1" customWidth="1"/>
    <col min="3" max="3" width="33.85546875" style="2" customWidth="1"/>
    <col min="4" max="4" width="2.85546875" style="2" customWidth="1"/>
    <col min="5" max="5" width="44.42578125" style="1" customWidth="1"/>
    <col min="6" max="9" width="12.140625" style="1" customWidth="1"/>
    <col min="10" max="10" width="2.42578125" style="1" customWidth="1"/>
    <col min="11" max="13" width="12.140625" style="1" customWidth="1"/>
    <col min="14" max="14" width="1.28515625" style="3" customWidth="1"/>
    <col min="15" max="15" width="9.140625" style="1"/>
    <col min="16" max="16" width="9.140625" style="4"/>
    <col min="17" max="16384" width="9.140625" style="1"/>
  </cols>
  <sheetData>
    <row r="1" spans="2:23" ht="7.5" customHeight="1" thickBot="1"/>
    <row r="2" spans="2:23">
      <c r="B2" s="6" t="s">
        <v>20</v>
      </c>
      <c r="C2" s="68"/>
      <c r="D2" s="7"/>
      <c r="E2" s="7"/>
      <c r="F2" s="6"/>
      <c r="G2" s="7"/>
      <c r="H2" s="7"/>
      <c r="I2" s="8"/>
      <c r="J2" s="76"/>
      <c r="K2" s="6"/>
      <c r="L2" s="7"/>
      <c r="M2" s="8"/>
    </row>
    <row r="3" spans="2:23">
      <c r="B3" s="59"/>
      <c r="C3" s="9"/>
      <c r="D3" s="3" t="s">
        <v>1</v>
      </c>
      <c r="E3" s="10"/>
      <c r="F3" s="13" t="s">
        <v>2</v>
      </c>
      <c r="G3" s="11" t="s">
        <v>3</v>
      </c>
      <c r="H3" s="11" t="s">
        <v>4</v>
      </c>
      <c r="I3" s="14" t="s">
        <v>5</v>
      </c>
      <c r="J3" s="12"/>
      <c r="K3" s="13" t="s">
        <v>6</v>
      </c>
      <c r="L3" s="11" t="s">
        <v>7</v>
      </c>
      <c r="M3" s="14" t="s">
        <v>8</v>
      </c>
    </row>
    <row r="4" spans="2:23" ht="14.45">
      <c r="B4" s="59"/>
      <c r="C4" s="53" t="s">
        <v>50</v>
      </c>
      <c r="D4" s="194" t="s">
        <v>137</v>
      </c>
      <c r="E4" s="194"/>
      <c r="F4" s="200"/>
      <c r="G4" s="196"/>
      <c r="H4" s="196"/>
      <c r="I4" s="197"/>
      <c r="J4" s="17"/>
      <c r="K4" s="200"/>
      <c r="L4" s="196"/>
      <c r="M4" s="197"/>
    </row>
    <row r="5" spans="2:23">
      <c r="B5" s="59"/>
      <c r="C5" s="1"/>
      <c r="D5" s="10" t="s">
        <v>138</v>
      </c>
      <c r="E5" s="10"/>
      <c r="F5" s="48">
        <f>F24+F34</f>
        <v>17.66</v>
      </c>
      <c r="G5" s="33">
        <f>G24+G34</f>
        <v>23.72</v>
      </c>
      <c r="H5" s="33">
        <f>H24+H34</f>
        <v>35.269999999999996</v>
      </c>
      <c r="I5" s="52">
        <f>I24+I34</f>
        <v>46.45</v>
      </c>
      <c r="J5" s="20"/>
      <c r="K5" s="48">
        <f>K24+K34</f>
        <v>37.880000000000003</v>
      </c>
      <c r="L5" s="33">
        <f>L24+L34</f>
        <v>55.05</v>
      </c>
      <c r="M5" s="52">
        <f>M24+M34</f>
        <v>78.490000000000009</v>
      </c>
      <c r="N5" s="1"/>
      <c r="P5" s="186"/>
      <c r="Q5" s="186"/>
      <c r="R5" s="186"/>
      <c r="S5" s="186"/>
      <c r="U5" s="186"/>
      <c r="V5" s="186"/>
      <c r="W5" s="186"/>
    </row>
    <row r="6" spans="2:23">
      <c r="B6" s="59"/>
      <c r="C6" s="1"/>
      <c r="D6" s="21" t="s">
        <v>12</v>
      </c>
      <c r="E6" s="10"/>
      <c r="F6" s="24">
        <v>0.25</v>
      </c>
      <c r="G6" s="22">
        <f>G5/F5-1</f>
        <v>0.3431483578708947</v>
      </c>
      <c r="H6" s="22">
        <f>H5/G5-1</f>
        <v>0.48693086003372676</v>
      </c>
      <c r="I6" s="39">
        <f>I5/H5-1</f>
        <v>0.316983271902467</v>
      </c>
      <c r="J6" s="20"/>
      <c r="K6" s="24">
        <v>0.26</v>
      </c>
      <c r="L6" s="22">
        <f>L5/K5-1</f>
        <v>0.45327349524815186</v>
      </c>
      <c r="M6" s="39">
        <f>M5/L5-1</f>
        <v>0.42579473206176233</v>
      </c>
      <c r="N6" s="1"/>
      <c r="P6" s="186"/>
      <c r="Q6" s="186"/>
      <c r="R6" s="186"/>
      <c r="S6" s="186"/>
      <c r="U6" s="186"/>
      <c r="V6" s="186"/>
      <c r="W6" s="186"/>
    </row>
    <row r="7" spans="2:23">
      <c r="B7" s="59"/>
      <c r="C7" s="1"/>
      <c r="D7" s="21" t="s">
        <v>13</v>
      </c>
      <c r="E7" s="10"/>
      <c r="F7" s="24">
        <v>0.3</v>
      </c>
      <c r="G7" s="22">
        <v>0.37</v>
      </c>
      <c r="H7" s="22">
        <v>0.48</v>
      </c>
      <c r="I7" s="39">
        <v>0.49</v>
      </c>
      <c r="J7" s="20"/>
      <c r="K7" s="24">
        <v>0.28999999999999998</v>
      </c>
      <c r="L7" s="22">
        <v>0.46</v>
      </c>
      <c r="M7" s="39">
        <v>0.47</v>
      </c>
      <c r="N7" s="1"/>
      <c r="P7" s="186"/>
      <c r="Q7" s="186"/>
      <c r="R7" s="186"/>
      <c r="S7" s="186"/>
      <c r="U7" s="186"/>
      <c r="V7" s="186"/>
      <c r="W7" s="186"/>
    </row>
    <row r="8" spans="2:23" ht="14.45">
      <c r="B8" s="59"/>
      <c r="C8" s="1"/>
      <c r="D8" s="10" t="s">
        <v>139</v>
      </c>
      <c r="E8" s="10"/>
      <c r="F8" s="48">
        <f>F27+F37</f>
        <v>554.44000000000005</v>
      </c>
      <c r="G8" s="33">
        <f>G27+G37</f>
        <v>738.97</v>
      </c>
      <c r="H8" s="33">
        <f>H27+H37</f>
        <v>1074.54</v>
      </c>
      <c r="I8" s="52">
        <v>1256.07</v>
      </c>
      <c r="J8" s="20"/>
      <c r="K8" s="48">
        <f>K27+K37</f>
        <v>1197.5500000000002</v>
      </c>
      <c r="L8" s="33">
        <f>L27+L37</f>
        <v>1657.6</v>
      </c>
      <c r="M8" s="52">
        <f>M27+M37</f>
        <v>2257.4</v>
      </c>
      <c r="P8" s="186"/>
      <c r="Q8" s="186"/>
      <c r="R8" s="186"/>
      <c r="S8" s="186"/>
      <c r="U8" s="186"/>
      <c r="V8" s="186"/>
      <c r="W8" s="186"/>
    </row>
    <row r="9" spans="2:23">
      <c r="B9" s="59"/>
      <c r="C9" s="1"/>
      <c r="D9" s="21" t="s">
        <v>54</v>
      </c>
      <c r="E9" s="10"/>
      <c r="F9" s="24">
        <v>0.35</v>
      </c>
      <c r="G9" s="22">
        <f>G8/F8-1</f>
        <v>0.33282230719284311</v>
      </c>
      <c r="H9" s="22">
        <f>H8/G8-1</f>
        <v>0.45410503809356251</v>
      </c>
      <c r="I9" s="39">
        <f>I8/H8-1</f>
        <v>0.16893740577363325</v>
      </c>
      <c r="J9" s="20"/>
      <c r="K9" s="24">
        <v>0.3</v>
      </c>
      <c r="L9" s="22">
        <f>L8/K8-1</f>
        <v>0.38415932528913177</v>
      </c>
      <c r="M9" s="39">
        <f>M8/L8-1</f>
        <v>0.3618484555984558</v>
      </c>
      <c r="N9" s="1"/>
      <c r="P9" s="186"/>
      <c r="Q9" s="186"/>
      <c r="R9" s="186"/>
      <c r="S9" s="186"/>
      <c r="U9" s="186"/>
      <c r="V9" s="186"/>
      <c r="W9" s="186"/>
    </row>
    <row r="10" spans="2:23">
      <c r="B10" s="59"/>
      <c r="C10" s="1"/>
      <c r="D10" s="21" t="s">
        <v>140</v>
      </c>
      <c r="E10" s="10"/>
      <c r="F10" s="24">
        <v>0.35</v>
      </c>
      <c r="G10" s="22">
        <v>0.25</v>
      </c>
      <c r="H10" s="22">
        <v>0.45</v>
      </c>
      <c r="I10" s="39">
        <v>0.17</v>
      </c>
      <c r="J10" s="20"/>
      <c r="K10" s="24">
        <v>0.28000000000000003</v>
      </c>
      <c r="L10" s="22">
        <v>0.32</v>
      </c>
      <c r="M10" s="39">
        <v>0.36</v>
      </c>
      <c r="P10" s="186"/>
      <c r="Q10" s="186"/>
      <c r="R10" s="186"/>
      <c r="S10" s="186"/>
      <c r="U10" s="186"/>
      <c r="V10" s="186"/>
      <c r="W10" s="186"/>
    </row>
    <row r="11" spans="2:23">
      <c r="B11" s="59"/>
      <c r="C11" s="1"/>
      <c r="D11" s="10" t="s">
        <v>11</v>
      </c>
      <c r="E11" s="10"/>
      <c r="F11" s="48">
        <v>199</v>
      </c>
      <c r="G11" s="33">
        <v>252</v>
      </c>
      <c r="H11" s="33">
        <v>359</v>
      </c>
      <c r="I11" s="52">
        <v>480</v>
      </c>
      <c r="J11" s="20"/>
      <c r="K11" s="48">
        <v>428</v>
      </c>
      <c r="L11" s="33">
        <v>577</v>
      </c>
      <c r="M11" s="52">
        <v>796</v>
      </c>
      <c r="N11" s="1"/>
      <c r="P11" s="186"/>
      <c r="Q11" s="186"/>
      <c r="R11" s="186"/>
      <c r="S11" s="186"/>
      <c r="U11" s="186"/>
      <c r="V11" s="186"/>
      <c r="W11" s="186"/>
    </row>
    <row r="12" spans="2:23">
      <c r="B12" s="59"/>
      <c r="C12" s="1"/>
      <c r="D12" s="21" t="s">
        <v>12</v>
      </c>
      <c r="E12" s="10"/>
      <c r="F12" s="24">
        <v>0.16</v>
      </c>
      <c r="G12" s="22">
        <f>G11/F11-1</f>
        <v>0.26633165829145722</v>
      </c>
      <c r="H12" s="22">
        <f>H11/G11-1</f>
        <v>0.42460317460317465</v>
      </c>
      <c r="I12" s="39">
        <f>I11/H11-1</f>
        <v>0.3370473537604457</v>
      </c>
      <c r="J12" s="20"/>
      <c r="K12" s="24">
        <v>0.19</v>
      </c>
      <c r="L12" s="22">
        <f>L11/K11-1</f>
        <v>0.34813084112149539</v>
      </c>
      <c r="M12" s="39">
        <f>M11/L11-1</f>
        <v>0.37954939341421134</v>
      </c>
      <c r="N12" s="1"/>
      <c r="P12" s="186"/>
      <c r="Q12" s="186"/>
      <c r="R12" s="186"/>
      <c r="S12" s="186"/>
      <c r="U12" s="186"/>
      <c r="V12" s="186"/>
      <c r="W12" s="186"/>
    </row>
    <row r="13" spans="2:23">
      <c r="B13" s="59"/>
      <c r="C13" s="1"/>
      <c r="D13" s="21" t="s">
        <v>13</v>
      </c>
      <c r="E13" s="10"/>
      <c r="F13" s="24">
        <v>0.2</v>
      </c>
      <c r="G13" s="22">
        <v>0.28999999999999998</v>
      </c>
      <c r="H13" s="22">
        <v>0.44</v>
      </c>
      <c r="I13" s="39">
        <v>0.5533707865168539</v>
      </c>
      <c r="J13" s="20"/>
      <c r="K13" s="24">
        <v>0.21</v>
      </c>
      <c r="L13" s="22">
        <v>0.36</v>
      </c>
      <c r="M13" s="39">
        <v>0.45</v>
      </c>
      <c r="P13" s="186"/>
      <c r="Q13" s="186"/>
      <c r="R13" s="186"/>
      <c r="S13" s="186"/>
      <c r="U13" s="186"/>
      <c r="V13" s="186"/>
      <c r="W13" s="186"/>
    </row>
    <row r="14" spans="2:23">
      <c r="B14" s="59"/>
      <c r="C14" s="77"/>
      <c r="D14" s="10" t="s">
        <v>16</v>
      </c>
      <c r="E14" s="10"/>
      <c r="F14" s="48">
        <v>-38</v>
      </c>
      <c r="G14" s="33">
        <v>-31</v>
      </c>
      <c r="H14" s="33">
        <v>-31</v>
      </c>
      <c r="I14" s="52">
        <v>-97</v>
      </c>
      <c r="J14" s="20"/>
      <c r="K14" s="48">
        <v>-67</v>
      </c>
      <c r="L14" s="33">
        <v>-68</v>
      </c>
      <c r="M14" s="52">
        <v>-60</v>
      </c>
      <c r="P14" s="186"/>
      <c r="Q14" s="186"/>
      <c r="R14" s="186"/>
      <c r="S14" s="186"/>
      <c r="U14" s="186"/>
      <c r="V14" s="186"/>
      <c r="W14" s="186"/>
    </row>
    <row r="15" spans="2:23">
      <c r="B15" s="59"/>
      <c r="C15" s="1"/>
      <c r="D15" s="21" t="s">
        <v>17</v>
      </c>
      <c r="E15" s="10"/>
      <c r="F15" s="24">
        <f>F14/F11</f>
        <v>-0.19095477386934673</v>
      </c>
      <c r="G15" s="22">
        <f>G14/G11</f>
        <v>-0.12301587301587301</v>
      </c>
      <c r="H15" s="22">
        <f>H14/H11</f>
        <v>-8.6350974930362118E-2</v>
      </c>
      <c r="I15" s="39">
        <f>I14/I11</f>
        <v>-0.20208333333333334</v>
      </c>
      <c r="J15" s="20"/>
      <c r="K15" s="24">
        <f>K14/K11</f>
        <v>-0.15654205607476634</v>
      </c>
      <c r="L15" s="22">
        <f>L14/L11</f>
        <v>-0.11785095320623917</v>
      </c>
      <c r="M15" s="39">
        <f>M14/M11</f>
        <v>-7.5376884422110546E-2</v>
      </c>
      <c r="P15" s="186"/>
      <c r="Q15" s="186"/>
      <c r="R15" s="186"/>
      <c r="S15" s="186"/>
      <c r="U15" s="186"/>
      <c r="V15" s="186"/>
      <c r="W15" s="186"/>
    </row>
    <row r="16" spans="2:23">
      <c r="B16" s="59"/>
      <c r="C16" s="1"/>
      <c r="D16" s="21"/>
      <c r="E16" s="10"/>
      <c r="F16" s="24"/>
      <c r="G16" s="22"/>
      <c r="H16" s="22"/>
      <c r="I16" s="39"/>
      <c r="J16" s="20"/>
      <c r="K16" s="24"/>
      <c r="L16" s="22"/>
      <c r="M16" s="39"/>
      <c r="P16" s="186"/>
      <c r="Q16" s="186"/>
      <c r="R16" s="186"/>
      <c r="S16" s="186"/>
      <c r="U16" s="186"/>
      <c r="V16" s="186"/>
      <c r="W16" s="186"/>
    </row>
    <row r="17" spans="2:23" ht="14.45">
      <c r="B17" s="59"/>
      <c r="C17" s="1"/>
      <c r="D17" s="191" t="s">
        <v>141</v>
      </c>
      <c r="E17" s="15"/>
      <c r="F17" s="18"/>
      <c r="G17" s="16"/>
      <c r="H17" s="16"/>
      <c r="I17" s="19"/>
      <c r="J17" s="17"/>
      <c r="K17" s="18"/>
      <c r="L17" s="16"/>
      <c r="M17" s="19"/>
    </row>
    <row r="18" spans="2:23" ht="12.75" customHeight="1">
      <c r="B18" s="59"/>
      <c r="C18" s="1"/>
      <c r="D18" s="192" t="s">
        <v>11</v>
      </c>
      <c r="E18" s="10"/>
      <c r="F18" s="48">
        <v>169</v>
      </c>
      <c r="G18" s="33">
        <v>218</v>
      </c>
      <c r="H18" s="33">
        <v>294</v>
      </c>
      <c r="I18" s="52">
        <v>363</v>
      </c>
      <c r="J18" s="20"/>
      <c r="K18" s="48">
        <v>373</v>
      </c>
      <c r="L18" s="33">
        <v>499</v>
      </c>
      <c r="M18" s="52">
        <v>643</v>
      </c>
      <c r="O18" s="78"/>
      <c r="P18" s="186"/>
      <c r="Q18" s="186"/>
      <c r="R18" s="186"/>
      <c r="S18" s="186"/>
      <c r="U18" s="186"/>
      <c r="V18" s="186"/>
      <c r="W18" s="186"/>
    </row>
    <row r="19" spans="2:23">
      <c r="B19" s="59"/>
      <c r="C19" s="1"/>
      <c r="D19" s="193" t="s">
        <v>12</v>
      </c>
      <c r="E19" s="10"/>
      <c r="F19" s="24">
        <v>0.19</v>
      </c>
      <c r="G19" s="22">
        <f>G18/F18-1</f>
        <v>0.28994082840236679</v>
      </c>
      <c r="H19" s="22">
        <f>H18/G18-1</f>
        <v>0.34862385321100908</v>
      </c>
      <c r="I19" s="39">
        <f>I18/H18-1</f>
        <v>0.23469387755102034</v>
      </c>
      <c r="J19" s="20"/>
      <c r="K19" s="24">
        <v>0.23</v>
      </c>
      <c r="L19" s="22">
        <f>L18/K18-1</f>
        <v>0.33780160857908847</v>
      </c>
      <c r="M19" s="39">
        <f>M18/L18-1</f>
        <v>0.2885771543086173</v>
      </c>
      <c r="O19" s="75"/>
      <c r="P19" s="186"/>
      <c r="Q19" s="186"/>
      <c r="R19" s="186"/>
      <c r="S19" s="186"/>
      <c r="U19" s="186"/>
      <c r="V19" s="186"/>
      <c r="W19" s="186"/>
    </row>
    <row r="20" spans="2:23">
      <c r="B20" s="59"/>
      <c r="C20" s="1"/>
      <c r="D20" s="193" t="s">
        <v>13</v>
      </c>
      <c r="E20" s="10"/>
      <c r="F20" s="24">
        <v>0.20422535211267606</v>
      </c>
      <c r="G20" s="22">
        <v>0.27218934911242604</v>
      </c>
      <c r="H20" s="22">
        <v>0.37155963302752293</v>
      </c>
      <c r="I20" s="39">
        <v>0.46779661016949153</v>
      </c>
      <c r="J20" s="20"/>
      <c r="K20" s="24">
        <v>0.21052631578947367</v>
      </c>
      <c r="L20" s="22">
        <v>0.32439678284182305</v>
      </c>
      <c r="M20" s="39">
        <v>0.36873747494989978</v>
      </c>
      <c r="O20" s="75"/>
      <c r="P20" s="186"/>
      <c r="Q20" s="186"/>
      <c r="R20" s="186"/>
      <c r="S20" s="186"/>
      <c r="U20" s="186"/>
      <c r="V20" s="186"/>
      <c r="W20" s="186"/>
    </row>
    <row r="21" spans="2:23">
      <c r="B21" s="59"/>
      <c r="C21" s="1"/>
      <c r="D21" s="192" t="s">
        <v>16</v>
      </c>
      <c r="E21" s="10"/>
      <c r="F21" s="48">
        <v>-7</v>
      </c>
      <c r="G21" s="33">
        <v>3</v>
      </c>
      <c r="H21" s="33">
        <v>9</v>
      </c>
      <c r="I21" s="52">
        <v>-25</v>
      </c>
      <c r="J21" s="20"/>
      <c r="K21" s="48">
        <v>-4</v>
      </c>
      <c r="L21" s="33">
        <v>10</v>
      </c>
      <c r="M21" s="52">
        <v>28</v>
      </c>
      <c r="P21" s="186"/>
      <c r="Q21" s="186"/>
      <c r="R21" s="186"/>
      <c r="S21" s="186"/>
      <c r="U21" s="186"/>
      <c r="V21" s="186"/>
      <c r="W21" s="186"/>
    </row>
    <row r="22" spans="2:23">
      <c r="B22" s="59"/>
      <c r="C22" s="1"/>
      <c r="D22" s="193" t="s">
        <v>142</v>
      </c>
      <c r="E22" s="10"/>
      <c r="F22" s="24">
        <f>F21/F18</f>
        <v>-4.142011834319527E-2</v>
      </c>
      <c r="G22" s="22">
        <f>G21/G18</f>
        <v>1.3761467889908258E-2</v>
      </c>
      <c r="H22" s="22">
        <f>H21/H18</f>
        <v>3.0612244897959183E-2</v>
      </c>
      <c r="I22" s="39">
        <f>I21/I18</f>
        <v>-6.8870523415977963E-2</v>
      </c>
      <c r="J22" s="20"/>
      <c r="K22" s="24">
        <f>K21/K18</f>
        <v>-1.0723860589812333E-2</v>
      </c>
      <c r="L22" s="22">
        <f>L21/L18</f>
        <v>2.004008016032064E-2</v>
      </c>
      <c r="M22" s="39">
        <f>M21/M18</f>
        <v>4.3545878693623641E-2</v>
      </c>
      <c r="P22" s="186"/>
      <c r="Q22" s="186"/>
      <c r="R22" s="186"/>
      <c r="S22" s="186"/>
      <c r="U22" s="186"/>
      <c r="V22" s="186"/>
      <c r="W22" s="186"/>
    </row>
    <row r="23" spans="2:23">
      <c r="B23" s="59"/>
      <c r="C23" s="1"/>
      <c r="D23" s="191" t="s">
        <v>143</v>
      </c>
      <c r="E23" s="15"/>
      <c r="F23" s="18"/>
      <c r="G23" s="16"/>
      <c r="H23" s="16"/>
      <c r="I23" s="19"/>
      <c r="J23" s="17"/>
      <c r="K23" s="18"/>
      <c r="L23" s="16"/>
      <c r="M23" s="19"/>
    </row>
    <row r="24" spans="2:23">
      <c r="B24" s="59"/>
      <c r="C24" s="1"/>
      <c r="D24" s="192" t="s">
        <v>138</v>
      </c>
      <c r="E24" s="10"/>
      <c r="F24" s="48">
        <v>9.44</v>
      </c>
      <c r="G24" s="33">
        <v>10.98</v>
      </c>
      <c r="H24" s="33">
        <v>18.93</v>
      </c>
      <c r="I24" s="52">
        <v>28.11</v>
      </c>
      <c r="J24" s="20"/>
      <c r="K24" s="48">
        <v>19.440000000000001</v>
      </c>
      <c r="L24" s="33">
        <v>26.6</v>
      </c>
      <c r="M24" s="52">
        <v>43.79</v>
      </c>
      <c r="P24" s="186"/>
      <c r="Q24" s="186"/>
      <c r="R24" s="186"/>
      <c r="S24" s="186"/>
      <c r="U24" s="186"/>
      <c r="V24" s="186"/>
      <c r="W24" s="186"/>
    </row>
    <row r="25" spans="2:23">
      <c r="B25" s="59"/>
      <c r="C25" s="1"/>
      <c r="D25" s="193" t="s">
        <v>12</v>
      </c>
      <c r="E25" s="10"/>
      <c r="F25" s="24">
        <v>0.34</v>
      </c>
      <c r="G25" s="22">
        <f>G24/F24-1</f>
        <v>0.1631355932203391</v>
      </c>
      <c r="H25" s="22">
        <f>H24/G24-1</f>
        <v>0.72404371584699434</v>
      </c>
      <c r="I25" s="39">
        <f>I24/H24-1</f>
        <v>0.48494453248811409</v>
      </c>
      <c r="J25" s="20"/>
      <c r="K25" s="24">
        <v>0.3</v>
      </c>
      <c r="L25" s="22">
        <f>L24/K24-1</f>
        <v>0.36831275720164602</v>
      </c>
      <c r="M25" s="39">
        <f>M24/L24-1</f>
        <v>0.64624060150375917</v>
      </c>
      <c r="P25" s="186"/>
      <c r="Q25" s="186"/>
      <c r="R25" s="186"/>
      <c r="S25" s="186"/>
      <c r="U25" s="186"/>
      <c r="V25" s="186"/>
      <c r="W25" s="186"/>
    </row>
    <row r="26" spans="2:23">
      <c r="B26" s="59"/>
      <c r="C26" s="1"/>
      <c r="D26" s="193" t="s">
        <v>13</v>
      </c>
      <c r="E26" s="10"/>
      <c r="F26" s="24">
        <v>0.35</v>
      </c>
      <c r="G26" s="22">
        <v>0.24</v>
      </c>
      <c r="H26" s="22">
        <v>0.7</v>
      </c>
      <c r="I26" s="39">
        <v>0.59</v>
      </c>
      <c r="J26" s="20"/>
      <c r="K26" s="24">
        <v>0.32</v>
      </c>
      <c r="L26" s="22">
        <v>0.42</v>
      </c>
      <c r="M26" s="39">
        <v>0.66</v>
      </c>
      <c r="P26" s="186"/>
      <c r="Q26" s="186"/>
      <c r="R26" s="186"/>
      <c r="S26" s="186"/>
      <c r="U26" s="186"/>
      <c r="V26" s="186"/>
      <c r="W26" s="186"/>
    </row>
    <row r="27" spans="2:23" ht="14.45">
      <c r="B27" s="59"/>
      <c r="C27" s="77"/>
      <c r="D27" s="192" t="s">
        <v>139</v>
      </c>
      <c r="E27" s="10"/>
      <c r="F27" s="48">
        <v>304.60000000000002</v>
      </c>
      <c r="G27" s="33">
        <v>355.46</v>
      </c>
      <c r="H27" s="33">
        <v>542.92999999999995</v>
      </c>
      <c r="I27" s="52">
        <v>667.03</v>
      </c>
      <c r="J27" s="20"/>
      <c r="K27" s="48">
        <v>623.94000000000005</v>
      </c>
      <c r="L27" s="33">
        <v>792.3</v>
      </c>
      <c r="M27" s="52">
        <v>1145.7</v>
      </c>
      <c r="P27" s="186"/>
      <c r="Q27" s="186"/>
      <c r="R27" s="186"/>
      <c r="S27" s="186"/>
      <c r="U27" s="186"/>
      <c r="V27" s="186"/>
      <c r="W27" s="186"/>
    </row>
    <row r="28" spans="2:23">
      <c r="B28" s="59"/>
      <c r="C28" s="1"/>
      <c r="D28" s="193" t="s">
        <v>54</v>
      </c>
      <c r="E28" s="10"/>
      <c r="F28" s="24">
        <v>0.39</v>
      </c>
      <c r="G28" s="22">
        <f>G27/F27-1</f>
        <v>0.16697307944845674</v>
      </c>
      <c r="H28" s="22">
        <f>H27/G27-1</f>
        <v>0.52740111404940082</v>
      </c>
      <c r="I28" s="39">
        <f>I27/H27-1</f>
        <v>0.22857458604239955</v>
      </c>
      <c r="J28" s="20"/>
      <c r="K28" s="24">
        <v>0.26</v>
      </c>
      <c r="L28" s="22">
        <f>L27/K27-1</f>
        <v>0.26983363784979297</v>
      </c>
      <c r="M28" s="39">
        <f>M27/L27-1</f>
        <v>0.44604316546762601</v>
      </c>
      <c r="P28" s="186"/>
      <c r="Q28" s="186"/>
      <c r="R28" s="186"/>
      <c r="S28" s="186"/>
      <c r="U28" s="186"/>
      <c r="V28" s="186"/>
      <c r="W28" s="186"/>
    </row>
    <row r="29" spans="2:23">
      <c r="B29" s="59"/>
      <c r="C29" s="1"/>
      <c r="D29" s="193" t="s">
        <v>140</v>
      </c>
      <c r="E29" s="10"/>
      <c r="F29" s="24">
        <v>0.39</v>
      </c>
      <c r="G29" s="22">
        <v>0.17</v>
      </c>
      <c r="H29" s="22">
        <v>0.53</v>
      </c>
      <c r="I29" s="39">
        <v>0.23</v>
      </c>
      <c r="J29" s="20"/>
      <c r="K29" s="24">
        <v>0.26</v>
      </c>
      <c r="L29" s="22">
        <v>0.27</v>
      </c>
      <c r="M29" s="39">
        <v>0.45</v>
      </c>
      <c r="P29" s="186"/>
      <c r="Q29" s="186"/>
      <c r="R29" s="186"/>
      <c r="S29" s="186"/>
      <c r="U29" s="186"/>
      <c r="V29" s="186"/>
      <c r="W29" s="186"/>
    </row>
    <row r="30" spans="2:23">
      <c r="B30" s="59"/>
      <c r="C30" s="1"/>
      <c r="D30" s="192" t="s">
        <v>11</v>
      </c>
      <c r="E30" s="10"/>
      <c r="F30" s="48" t="s">
        <v>22</v>
      </c>
      <c r="G30" s="33" t="s">
        <v>22</v>
      </c>
      <c r="H30" s="33">
        <v>133</v>
      </c>
      <c r="I30" s="52">
        <v>183</v>
      </c>
      <c r="J30" s="20"/>
      <c r="K30" s="48" t="s">
        <v>22</v>
      </c>
      <c r="L30" s="33">
        <v>206</v>
      </c>
      <c r="M30" s="52">
        <v>304</v>
      </c>
      <c r="P30" s="186"/>
      <c r="Q30" s="186"/>
      <c r="R30" s="186"/>
      <c r="S30" s="186"/>
      <c r="U30" s="186"/>
      <c r="V30" s="186"/>
      <c r="W30" s="186"/>
    </row>
    <row r="31" spans="2:23" ht="12.75" customHeight="1">
      <c r="B31" s="59"/>
      <c r="C31" s="1"/>
      <c r="D31" s="193" t="s">
        <v>12</v>
      </c>
      <c r="E31" s="10"/>
      <c r="F31" s="24">
        <v>0.41</v>
      </c>
      <c r="G31" s="22">
        <v>0.02</v>
      </c>
      <c r="H31" s="22">
        <v>0.56000000000000005</v>
      </c>
      <c r="I31" s="39">
        <f>I30/H30-1</f>
        <v>0.37593984962406024</v>
      </c>
      <c r="J31" s="20"/>
      <c r="K31" s="24">
        <v>0.38</v>
      </c>
      <c r="L31" s="22">
        <v>0.18</v>
      </c>
      <c r="M31" s="39">
        <f>M30/L30-1</f>
        <v>0.47572815533980584</v>
      </c>
      <c r="P31" s="186"/>
      <c r="Q31" s="186"/>
      <c r="R31" s="186"/>
      <c r="S31" s="186"/>
      <c r="U31" s="186"/>
      <c r="V31" s="186"/>
      <c r="W31" s="186"/>
    </row>
    <row r="32" spans="2:23">
      <c r="B32" s="59"/>
      <c r="C32" s="1"/>
      <c r="D32" s="193" t="s">
        <v>13</v>
      </c>
      <c r="E32" s="10"/>
      <c r="F32" s="24">
        <v>0.34</v>
      </c>
      <c r="G32" s="22">
        <v>0.05</v>
      </c>
      <c r="H32" s="22">
        <v>0.55000000000000004</v>
      </c>
      <c r="I32" s="39">
        <v>0.48</v>
      </c>
      <c r="J32" s="20"/>
      <c r="K32" s="24">
        <v>0.31</v>
      </c>
      <c r="L32" s="22">
        <v>0.2</v>
      </c>
      <c r="M32" s="39">
        <v>0.49</v>
      </c>
      <c r="P32" s="186"/>
      <c r="Q32" s="186"/>
      <c r="R32" s="186"/>
      <c r="S32" s="186"/>
      <c r="U32" s="186"/>
      <c r="V32" s="186"/>
      <c r="W32" s="186"/>
    </row>
    <row r="33" spans="2:23">
      <c r="B33" s="59"/>
      <c r="C33" s="1"/>
      <c r="D33" s="191" t="s">
        <v>144</v>
      </c>
      <c r="E33" s="15"/>
      <c r="F33" s="18"/>
      <c r="G33" s="16"/>
      <c r="H33" s="16"/>
      <c r="I33" s="19"/>
      <c r="J33" s="17"/>
      <c r="K33" s="18"/>
      <c r="L33" s="16"/>
      <c r="M33" s="19"/>
    </row>
    <row r="34" spans="2:23" s="80" customFormat="1">
      <c r="B34" s="79"/>
      <c r="C34" s="1"/>
      <c r="D34" s="192" t="s">
        <v>138</v>
      </c>
      <c r="E34" s="10"/>
      <c r="F34" s="48">
        <v>8.2200000000000006</v>
      </c>
      <c r="G34" s="33">
        <v>12.74</v>
      </c>
      <c r="H34" s="33">
        <v>16.34</v>
      </c>
      <c r="I34" s="52">
        <v>18.34</v>
      </c>
      <c r="J34" s="20"/>
      <c r="K34" s="48">
        <v>18.440000000000001</v>
      </c>
      <c r="L34" s="33">
        <v>28.45</v>
      </c>
      <c r="M34" s="52">
        <v>34.700000000000003</v>
      </c>
      <c r="N34" s="3"/>
      <c r="P34" s="186"/>
      <c r="Q34" s="186"/>
      <c r="R34" s="186"/>
      <c r="S34" s="186"/>
      <c r="T34" s="1"/>
      <c r="U34" s="186"/>
      <c r="V34" s="186"/>
      <c r="W34" s="186"/>
    </row>
    <row r="35" spans="2:23">
      <c r="B35" s="59"/>
      <c r="C35" s="1"/>
      <c r="D35" s="193" t="s">
        <v>12</v>
      </c>
      <c r="E35" s="10"/>
      <c r="F35" s="24">
        <v>0.15</v>
      </c>
      <c r="G35" s="22">
        <f>G34/F34-1</f>
        <v>0.54987834549878345</v>
      </c>
      <c r="H35" s="22">
        <f>H34/G34-1</f>
        <v>0.28257456828885408</v>
      </c>
      <c r="I35" s="39">
        <f>I34/H34-1</f>
        <v>0.1223990208078336</v>
      </c>
      <c r="J35" s="20"/>
      <c r="K35" s="24">
        <v>0.22</v>
      </c>
      <c r="L35" s="22">
        <f>L34/K34-1</f>
        <v>0.5428416485900216</v>
      </c>
      <c r="M35" s="39">
        <f>M34/L34-1</f>
        <v>0.2196836555360282</v>
      </c>
      <c r="P35" s="186"/>
      <c r="Q35" s="186"/>
      <c r="R35" s="186"/>
      <c r="S35" s="186"/>
      <c r="U35" s="186"/>
      <c r="V35" s="186"/>
      <c r="W35" s="186"/>
    </row>
    <row r="36" spans="2:23">
      <c r="B36" s="59"/>
      <c r="C36" s="1"/>
      <c r="D36" s="193" t="s">
        <v>13</v>
      </c>
      <c r="E36" s="10"/>
      <c r="F36" s="24">
        <v>0.25</v>
      </c>
      <c r="G36" s="22">
        <v>0.51</v>
      </c>
      <c r="H36" s="22">
        <v>0.28999999999999998</v>
      </c>
      <c r="I36" s="39">
        <v>0.38</v>
      </c>
      <c r="J36" s="20"/>
      <c r="K36" s="24">
        <v>0.26</v>
      </c>
      <c r="L36" s="22">
        <v>0.51</v>
      </c>
      <c r="M36" s="39">
        <v>0.3</v>
      </c>
      <c r="P36" s="186"/>
      <c r="Q36" s="186"/>
      <c r="R36" s="186"/>
      <c r="S36" s="186"/>
      <c r="U36" s="186"/>
      <c r="V36" s="186"/>
      <c r="W36" s="186"/>
    </row>
    <row r="37" spans="2:23">
      <c r="B37" s="59"/>
      <c r="C37" s="1"/>
      <c r="D37" s="192" t="s">
        <v>145</v>
      </c>
      <c r="E37" s="10"/>
      <c r="F37" s="48">
        <v>249.84</v>
      </c>
      <c r="G37" s="33">
        <v>383.51</v>
      </c>
      <c r="H37" s="33">
        <v>531.61</v>
      </c>
      <c r="I37" s="52">
        <v>589.04</v>
      </c>
      <c r="J37" s="20"/>
      <c r="K37" s="48">
        <v>573.61</v>
      </c>
      <c r="L37" s="33">
        <v>865.3</v>
      </c>
      <c r="M37" s="52">
        <v>1111.7</v>
      </c>
      <c r="P37" s="186"/>
      <c r="Q37" s="186"/>
      <c r="R37" s="186"/>
      <c r="S37" s="186"/>
      <c r="U37" s="186"/>
      <c r="V37" s="186"/>
      <c r="W37" s="186"/>
    </row>
    <row r="38" spans="2:23">
      <c r="B38" s="59"/>
      <c r="C38" s="1"/>
      <c r="D38" s="193" t="s">
        <v>54</v>
      </c>
      <c r="E38" s="10"/>
      <c r="F38" s="24">
        <v>0.31</v>
      </c>
      <c r="G38" s="22">
        <f>G37/F37-1</f>
        <v>0.53502241434518094</v>
      </c>
      <c r="H38" s="22">
        <f>H37/G37-1</f>
        <v>0.38616985215509381</v>
      </c>
      <c r="I38" s="39">
        <f>I37/H37-1</f>
        <v>0.1080303229811328</v>
      </c>
      <c r="J38" s="20"/>
      <c r="K38" s="24">
        <v>0.35</v>
      </c>
      <c r="L38" s="22">
        <f>L37/K37-1</f>
        <v>0.50851623925663758</v>
      </c>
      <c r="M38" s="39">
        <f>M37/L37-1</f>
        <v>0.2847567317693287</v>
      </c>
      <c r="P38" s="186"/>
      <c r="Q38" s="186"/>
      <c r="R38" s="186"/>
      <c r="S38" s="186"/>
      <c r="U38" s="186"/>
      <c r="V38" s="186"/>
      <c r="W38" s="186"/>
    </row>
    <row r="39" spans="2:23">
      <c r="B39" s="59"/>
      <c r="C39" s="1"/>
      <c r="D39" s="193" t="s">
        <v>140</v>
      </c>
      <c r="E39" s="10"/>
      <c r="F39" s="24">
        <v>0.31</v>
      </c>
      <c r="G39" s="22">
        <v>0.34</v>
      </c>
      <c r="H39" s="22">
        <v>0.39</v>
      </c>
      <c r="I39" s="39">
        <v>0.11</v>
      </c>
      <c r="J39" s="20"/>
      <c r="K39" s="24">
        <v>0.3</v>
      </c>
      <c r="L39" s="22">
        <v>0.37</v>
      </c>
      <c r="M39" s="39">
        <v>0.28000000000000003</v>
      </c>
      <c r="P39" s="186"/>
      <c r="Q39" s="186"/>
      <c r="R39" s="186"/>
      <c r="S39" s="186"/>
      <c r="U39" s="186"/>
      <c r="V39" s="186"/>
      <c r="W39" s="186"/>
    </row>
    <row r="40" spans="2:23">
      <c r="B40" s="59"/>
      <c r="C40" s="1"/>
      <c r="D40" s="192" t="s">
        <v>11</v>
      </c>
      <c r="E40" s="10"/>
      <c r="F40" s="48" t="s">
        <v>22</v>
      </c>
      <c r="G40" s="33" t="s">
        <v>22</v>
      </c>
      <c r="H40" s="33">
        <v>163</v>
      </c>
      <c r="I40" s="52">
        <v>181</v>
      </c>
      <c r="J40" s="20"/>
      <c r="K40" s="48" t="s">
        <v>22</v>
      </c>
      <c r="L40" s="33">
        <v>294</v>
      </c>
      <c r="M40" s="52">
        <v>341</v>
      </c>
      <c r="P40" s="186"/>
      <c r="Q40" s="186"/>
      <c r="R40" s="186"/>
      <c r="S40" s="186"/>
      <c r="U40" s="186"/>
      <c r="V40" s="186"/>
      <c r="W40" s="186"/>
    </row>
    <row r="41" spans="2:23" ht="12.75" customHeight="1">
      <c r="B41" s="59"/>
      <c r="C41" s="77"/>
      <c r="D41" s="193" t="s">
        <v>12</v>
      </c>
      <c r="E41" s="10"/>
      <c r="F41" s="24">
        <v>0.04</v>
      </c>
      <c r="G41" s="22">
        <v>0.55000000000000004</v>
      </c>
      <c r="H41" s="22">
        <v>0.21</v>
      </c>
      <c r="I41" s="39">
        <f>I40/H40-1</f>
        <v>0.11042944785276076</v>
      </c>
      <c r="J41" s="20"/>
      <c r="K41" s="24">
        <v>0.11</v>
      </c>
      <c r="L41" s="22">
        <v>0.49</v>
      </c>
      <c r="M41" s="39">
        <f>M40/L40-1</f>
        <v>0.15986394557823136</v>
      </c>
      <c r="P41" s="186"/>
      <c r="Q41" s="186"/>
      <c r="R41" s="186"/>
      <c r="S41" s="186"/>
      <c r="U41" s="186"/>
      <c r="V41" s="186"/>
      <c r="W41" s="186"/>
    </row>
    <row r="42" spans="2:23">
      <c r="B42" s="59"/>
      <c r="C42" s="1"/>
      <c r="D42" s="193" t="s">
        <v>13</v>
      </c>
      <c r="E42" s="10"/>
      <c r="F42" s="24">
        <v>0.14000000000000001</v>
      </c>
      <c r="G42" s="22">
        <v>0.47</v>
      </c>
      <c r="H42" s="22">
        <v>0.25</v>
      </c>
      <c r="I42" s="39">
        <v>0.45398773006134968</v>
      </c>
      <c r="J42" s="20"/>
      <c r="K42" s="24">
        <v>0.13</v>
      </c>
      <c r="L42" s="22">
        <v>0.45</v>
      </c>
      <c r="M42" s="39">
        <v>0.28999999999999998</v>
      </c>
      <c r="O42" s="75"/>
      <c r="P42" s="186"/>
      <c r="Q42" s="186"/>
      <c r="R42" s="186"/>
      <c r="S42" s="186"/>
      <c r="U42" s="186"/>
      <c r="V42" s="186"/>
      <c r="W42" s="186"/>
    </row>
    <row r="43" spans="2:23">
      <c r="B43" s="59"/>
      <c r="C43" s="1"/>
      <c r="D43" s="191" t="s">
        <v>146</v>
      </c>
      <c r="E43" s="15"/>
      <c r="F43" s="18"/>
      <c r="G43" s="16"/>
      <c r="H43" s="16"/>
      <c r="I43" s="19"/>
      <c r="J43" s="17"/>
      <c r="K43" s="18"/>
      <c r="L43" s="16"/>
      <c r="M43" s="19"/>
      <c r="O43" s="75"/>
    </row>
    <row r="44" spans="2:23">
      <c r="B44" s="59"/>
      <c r="C44" s="1"/>
      <c r="D44" s="192" t="s">
        <v>147</v>
      </c>
      <c r="E44" s="10"/>
      <c r="F44" s="48" t="s">
        <v>22</v>
      </c>
      <c r="G44" s="33">
        <v>81.400000000000006</v>
      </c>
      <c r="H44" s="33">
        <v>75.599999999999994</v>
      </c>
      <c r="I44" s="52">
        <v>278.89999999999998</v>
      </c>
      <c r="J44" s="20"/>
      <c r="K44" s="48" t="s">
        <v>22</v>
      </c>
      <c r="L44" s="33">
        <v>64.2</v>
      </c>
      <c r="M44" s="52">
        <v>151.4</v>
      </c>
      <c r="P44" s="186"/>
      <c r="Q44" s="186"/>
      <c r="R44" s="186"/>
      <c r="S44" s="186"/>
      <c r="U44" s="186"/>
      <c r="V44" s="186"/>
      <c r="W44" s="186"/>
    </row>
    <row r="45" spans="2:23">
      <c r="B45" s="59"/>
      <c r="C45" s="1"/>
      <c r="D45" s="193" t="s">
        <v>54</v>
      </c>
      <c r="E45" s="10"/>
      <c r="F45" s="24" t="s">
        <v>22</v>
      </c>
      <c r="G45" s="22" t="s">
        <v>22</v>
      </c>
      <c r="H45" s="22">
        <f>H44/G44-1</f>
        <v>-7.1253071253071343E-2</v>
      </c>
      <c r="I45" s="39">
        <f>I44/H44-1</f>
        <v>2.6891534391534391</v>
      </c>
      <c r="J45" s="20"/>
      <c r="K45" s="24" t="s">
        <v>22</v>
      </c>
      <c r="L45" s="22" t="s">
        <v>22</v>
      </c>
      <c r="M45" s="39">
        <f>M44/L44-1</f>
        <v>1.3582554517133958</v>
      </c>
      <c r="P45" s="186"/>
      <c r="Q45" s="186"/>
      <c r="R45" s="186"/>
      <c r="S45" s="186"/>
      <c r="U45" s="186"/>
      <c r="V45" s="186"/>
      <c r="W45" s="186"/>
    </row>
    <row r="46" spans="2:23">
      <c r="B46" s="59"/>
      <c r="C46" s="1"/>
      <c r="D46" s="192" t="s">
        <v>148</v>
      </c>
      <c r="E46" s="10"/>
      <c r="F46" s="48" t="s">
        <v>22</v>
      </c>
      <c r="G46" s="33">
        <v>36.299999999999997</v>
      </c>
      <c r="H46" s="33">
        <v>174.8</v>
      </c>
      <c r="I46" s="52">
        <v>677.8</v>
      </c>
      <c r="J46" s="20"/>
      <c r="K46" s="48" t="s">
        <v>22</v>
      </c>
      <c r="L46" s="33">
        <v>134</v>
      </c>
      <c r="M46" s="52">
        <v>586</v>
      </c>
      <c r="P46" s="186"/>
      <c r="Q46" s="186"/>
      <c r="R46" s="186"/>
      <c r="S46" s="186"/>
      <c r="U46" s="186"/>
      <c r="V46" s="186"/>
      <c r="W46" s="186"/>
    </row>
    <row r="47" spans="2:23">
      <c r="B47" s="59"/>
      <c r="C47" s="1"/>
      <c r="D47" s="193" t="s">
        <v>54</v>
      </c>
      <c r="E47" s="10"/>
      <c r="F47" s="24" t="s">
        <v>22</v>
      </c>
      <c r="G47" s="22" t="s">
        <v>22</v>
      </c>
      <c r="H47" s="22">
        <f>H46/G46-1</f>
        <v>3.8154269972451802</v>
      </c>
      <c r="I47" s="39">
        <f>I46/H46-1</f>
        <v>2.8775743707093815</v>
      </c>
      <c r="J47" s="20"/>
      <c r="K47" s="24" t="s">
        <v>22</v>
      </c>
      <c r="L47" s="22" t="s">
        <v>22</v>
      </c>
      <c r="M47" s="39">
        <f>M46/L46-1</f>
        <v>3.3731343283582094</v>
      </c>
      <c r="P47" s="186"/>
      <c r="Q47" s="186"/>
      <c r="R47" s="186"/>
      <c r="S47" s="186"/>
      <c r="U47" s="186"/>
      <c r="V47" s="186"/>
      <c r="W47" s="186"/>
    </row>
    <row r="48" spans="2:23">
      <c r="B48" s="59"/>
      <c r="C48" s="1"/>
      <c r="D48" s="192" t="s">
        <v>149</v>
      </c>
      <c r="E48" s="10"/>
      <c r="F48" s="48" t="s">
        <v>22</v>
      </c>
      <c r="G48" s="33" t="s">
        <v>22</v>
      </c>
      <c r="H48" s="33" t="s">
        <v>22</v>
      </c>
      <c r="I48" s="81">
        <v>3.85</v>
      </c>
      <c r="J48" s="20"/>
      <c r="K48" s="48" t="s">
        <v>22</v>
      </c>
      <c r="L48" s="33" t="s">
        <v>22</v>
      </c>
      <c r="M48" s="81">
        <v>3.1</v>
      </c>
      <c r="P48" s="186"/>
      <c r="Q48" s="186"/>
      <c r="R48" s="186"/>
      <c r="S48" s="186"/>
      <c r="U48" s="186"/>
      <c r="V48" s="186"/>
      <c r="W48" s="186"/>
    </row>
    <row r="49" spans="2:23">
      <c r="B49" s="59"/>
      <c r="C49" s="1"/>
      <c r="D49" s="192" t="s">
        <v>150</v>
      </c>
      <c r="E49" s="10"/>
      <c r="F49" s="83" t="s">
        <v>22</v>
      </c>
      <c r="G49" s="82" t="s">
        <v>22</v>
      </c>
      <c r="H49" s="82" t="s">
        <v>22</v>
      </c>
      <c r="I49" s="84">
        <v>3.1E-2</v>
      </c>
      <c r="J49" s="20"/>
      <c r="K49" s="83" t="s">
        <v>22</v>
      </c>
      <c r="L49" s="82" t="s">
        <v>22</v>
      </c>
      <c r="M49" s="84">
        <v>2.8000000000000001E-2</v>
      </c>
      <c r="P49" s="186"/>
      <c r="Q49" s="186"/>
      <c r="R49" s="186"/>
      <c r="S49" s="186"/>
      <c r="U49" s="186"/>
      <c r="V49" s="186"/>
      <c r="W49" s="186"/>
    </row>
    <row r="50" spans="2:23">
      <c r="B50" s="59"/>
      <c r="C50" s="1"/>
      <c r="D50" s="192" t="s">
        <v>11</v>
      </c>
      <c r="E50" s="10"/>
      <c r="F50" s="48" t="s">
        <v>22</v>
      </c>
      <c r="G50" s="33" t="s">
        <v>22</v>
      </c>
      <c r="H50" s="33">
        <v>8</v>
      </c>
      <c r="I50" s="52">
        <v>41</v>
      </c>
      <c r="J50" s="20"/>
      <c r="K50" s="48" t="s">
        <v>22</v>
      </c>
      <c r="L50" s="33">
        <v>9</v>
      </c>
      <c r="M50" s="52">
        <v>29</v>
      </c>
      <c r="P50" s="186"/>
      <c r="Q50" s="186"/>
      <c r="R50" s="186"/>
      <c r="S50" s="186"/>
      <c r="U50" s="186"/>
      <c r="V50" s="186"/>
      <c r="W50" s="186"/>
    </row>
    <row r="51" spans="2:23" ht="12.75" customHeight="1">
      <c r="B51" s="59"/>
      <c r="C51" s="77"/>
      <c r="D51" s="193" t="s">
        <v>12</v>
      </c>
      <c r="E51" s="10"/>
      <c r="F51" s="24" t="s">
        <v>22</v>
      </c>
      <c r="G51" s="22" t="s">
        <v>22</v>
      </c>
      <c r="H51" s="22" t="s">
        <v>22</v>
      </c>
      <c r="I51" s="39">
        <f>I50/H50-1</f>
        <v>4.125</v>
      </c>
      <c r="J51" s="20"/>
      <c r="K51" s="24" t="s">
        <v>22</v>
      </c>
      <c r="L51" s="22" t="s">
        <v>22</v>
      </c>
      <c r="M51" s="39">
        <f>M50/L50-1</f>
        <v>2.2222222222222223</v>
      </c>
      <c r="P51" s="186"/>
      <c r="Q51" s="186"/>
      <c r="R51" s="186"/>
      <c r="S51" s="186"/>
      <c r="U51" s="186"/>
      <c r="V51" s="186"/>
      <c r="W51" s="186"/>
    </row>
    <row r="52" spans="2:23">
      <c r="B52" s="59"/>
      <c r="C52" s="1"/>
      <c r="D52" s="193" t="s">
        <v>13</v>
      </c>
      <c r="E52" s="10"/>
      <c r="F52" s="24" t="s">
        <v>22</v>
      </c>
      <c r="G52" s="22" t="s">
        <v>22</v>
      </c>
      <c r="H52" s="22" t="s">
        <v>22</v>
      </c>
      <c r="I52" s="39">
        <v>4.38</v>
      </c>
      <c r="J52" s="20"/>
      <c r="K52" s="24" t="s">
        <v>22</v>
      </c>
      <c r="L52" s="22" t="s">
        <v>22</v>
      </c>
      <c r="M52" s="39">
        <v>2.33</v>
      </c>
      <c r="O52" s="75"/>
      <c r="P52" s="186"/>
      <c r="Q52" s="186"/>
      <c r="R52" s="186"/>
      <c r="S52" s="186"/>
      <c r="U52" s="186"/>
      <c r="V52" s="186"/>
      <c r="W52" s="186"/>
    </row>
    <row r="53" spans="2:23" ht="14.45">
      <c r="B53" s="59"/>
      <c r="C53" s="53" t="s">
        <v>27</v>
      </c>
      <c r="D53" s="191" t="s">
        <v>151</v>
      </c>
      <c r="E53" s="15"/>
      <c r="F53" s="18"/>
      <c r="G53" s="16"/>
      <c r="H53" s="16"/>
      <c r="I53" s="19"/>
      <c r="J53" s="17"/>
      <c r="K53" s="18"/>
      <c r="L53" s="16"/>
      <c r="M53" s="19"/>
      <c r="P53" s="119"/>
    </row>
    <row r="54" spans="2:23">
      <c r="B54" s="59"/>
      <c r="C54" s="1"/>
      <c r="D54" s="192" t="s">
        <v>152</v>
      </c>
      <c r="E54" s="10"/>
      <c r="F54" s="48" t="s">
        <v>22</v>
      </c>
      <c r="G54" s="33" t="s">
        <v>22</v>
      </c>
      <c r="H54" s="33">
        <v>9.2490000000000006</v>
      </c>
      <c r="I54" s="52">
        <v>13.058</v>
      </c>
      <c r="J54" s="20"/>
      <c r="K54" s="48" t="s">
        <v>22</v>
      </c>
      <c r="L54" s="33">
        <v>12.055</v>
      </c>
      <c r="M54" s="52">
        <v>20.448</v>
      </c>
      <c r="P54" s="186"/>
      <c r="Q54" s="186"/>
      <c r="R54" s="186"/>
      <c r="S54" s="186"/>
      <c r="U54" s="186"/>
      <c r="V54" s="186"/>
      <c r="W54" s="186"/>
    </row>
    <row r="55" spans="2:23">
      <c r="B55" s="59"/>
      <c r="C55" s="1"/>
      <c r="D55" s="193" t="s">
        <v>54</v>
      </c>
      <c r="E55" s="10"/>
      <c r="F55" s="24" t="s">
        <v>22</v>
      </c>
      <c r="G55" s="22" t="s">
        <v>22</v>
      </c>
      <c r="H55" s="22" t="s">
        <v>22</v>
      </c>
      <c r="I55" s="39">
        <f>I54/H54-1</f>
        <v>0.41182830576278517</v>
      </c>
      <c r="J55" s="20"/>
      <c r="K55" s="24" t="s">
        <v>22</v>
      </c>
      <c r="L55" s="22" t="s">
        <v>22</v>
      </c>
      <c r="M55" s="39">
        <f>M54/L54-1</f>
        <v>0.6962256325176277</v>
      </c>
      <c r="P55" s="186"/>
      <c r="Q55" s="186"/>
      <c r="R55" s="186"/>
      <c r="S55" s="186"/>
      <c r="U55" s="186"/>
      <c r="V55" s="186"/>
      <c r="W55" s="186"/>
    </row>
    <row r="56" spans="2:23">
      <c r="B56" s="59"/>
      <c r="C56" s="1"/>
      <c r="D56" s="192" t="s">
        <v>149</v>
      </c>
      <c r="E56" s="10"/>
      <c r="F56" s="48" t="s">
        <v>22</v>
      </c>
      <c r="G56" s="33" t="s">
        <v>22</v>
      </c>
      <c r="H56" s="45">
        <v>2.3969999999999998</v>
      </c>
      <c r="I56" s="81">
        <v>3.419</v>
      </c>
      <c r="J56" s="20"/>
      <c r="K56" s="48" t="s">
        <v>22</v>
      </c>
      <c r="L56" s="45">
        <v>1.891</v>
      </c>
      <c r="M56" s="81">
        <v>2.8359999999999999</v>
      </c>
      <c r="P56" s="186"/>
      <c r="Q56" s="186"/>
      <c r="R56" s="186"/>
      <c r="S56" s="186"/>
      <c r="U56" s="186"/>
      <c r="V56" s="186"/>
      <c r="W56" s="186"/>
    </row>
    <row r="57" spans="2:23">
      <c r="B57" s="59"/>
      <c r="C57" s="1"/>
      <c r="D57" s="193" t="s">
        <v>153</v>
      </c>
      <c r="E57" s="10"/>
      <c r="F57" s="24" t="s">
        <v>22</v>
      </c>
      <c r="G57" s="22" t="s">
        <v>22</v>
      </c>
      <c r="H57" s="22"/>
      <c r="I57" s="39">
        <f>I56/H56-1</f>
        <v>0.42636629119733005</v>
      </c>
      <c r="J57" s="20"/>
      <c r="K57" s="24" t="s">
        <v>22</v>
      </c>
      <c r="L57" s="22" t="s">
        <v>22</v>
      </c>
      <c r="M57" s="39">
        <f>M56/L56-1</f>
        <v>0.49973558963511366</v>
      </c>
      <c r="P57" s="186"/>
      <c r="Q57" s="186"/>
      <c r="R57" s="186"/>
      <c r="S57" s="186"/>
      <c r="U57" s="186"/>
      <c r="V57" s="186"/>
      <c r="W57" s="186"/>
    </row>
    <row r="58" spans="2:23">
      <c r="B58" s="59"/>
      <c r="C58" s="1"/>
      <c r="D58" s="192" t="s">
        <v>115</v>
      </c>
      <c r="E58" s="10"/>
      <c r="F58" s="48" t="s">
        <v>22</v>
      </c>
      <c r="G58" s="33" t="s">
        <v>22</v>
      </c>
      <c r="H58" s="33">
        <v>49</v>
      </c>
      <c r="I58" s="52">
        <v>67</v>
      </c>
      <c r="J58" s="20"/>
      <c r="K58" s="48" t="s">
        <v>22</v>
      </c>
      <c r="L58" s="33">
        <v>57</v>
      </c>
      <c r="M58" s="52">
        <v>109</v>
      </c>
      <c r="P58" s="186"/>
      <c r="Q58" s="186"/>
      <c r="R58" s="186"/>
      <c r="S58" s="186"/>
      <c r="U58" s="186"/>
      <c r="V58" s="186"/>
      <c r="W58" s="186"/>
    </row>
    <row r="59" spans="2:23">
      <c r="B59" s="59"/>
      <c r="C59" s="1"/>
      <c r="D59" s="193" t="s">
        <v>12</v>
      </c>
      <c r="E59" s="10"/>
      <c r="F59" s="24" t="s">
        <v>22</v>
      </c>
      <c r="G59" s="22" t="s">
        <v>22</v>
      </c>
      <c r="H59" s="22" t="s">
        <v>22</v>
      </c>
      <c r="I59" s="39">
        <f>I58/H58-1</f>
        <v>0.36734693877551017</v>
      </c>
      <c r="J59" s="20"/>
      <c r="K59" s="24" t="s">
        <v>22</v>
      </c>
      <c r="L59" s="22" t="s">
        <v>22</v>
      </c>
      <c r="M59" s="39">
        <f>M58/L58-1</f>
        <v>0.91228070175438591</v>
      </c>
      <c r="P59" s="186"/>
      <c r="Q59" s="186"/>
      <c r="R59" s="186"/>
      <c r="S59" s="186"/>
      <c r="U59" s="186"/>
      <c r="V59" s="186"/>
      <c r="W59" s="186"/>
    </row>
    <row r="60" spans="2:23">
      <c r="B60" s="59"/>
      <c r="C60" s="1"/>
      <c r="D60" s="193" t="s">
        <v>13</v>
      </c>
      <c r="E60" s="10"/>
      <c r="F60" s="24" t="s">
        <v>22</v>
      </c>
      <c r="G60" s="22" t="s">
        <v>22</v>
      </c>
      <c r="H60" s="22" t="s">
        <v>22</v>
      </c>
      <c r="I60" s="39">
        <v>0.46</v>
      </c>
      <c r="J60" s="20"/>
      <c r="K60" s="24" t="s">
        <v>22</v>
      </c>
      <c r="L60" s="22" t="s">
        <v>22</v>
      </c>
      <c r="M60" s="39">
        <v>0.79</v>
      </c>
      <c r="P60" s="186"/>
      <c r="Q60" s="186"/>
      <c r="R60" s="186"/>
      <c r="S60" s="186"/>
      <c r="U60" s="186"/>
      <c r="V60" s="186"/>
      <c r="W60" s="186"/>
    </row>
    <row r="61" spans="2:23">
      <c r="B61" s="59"/>
      <c r="C61" s="1"/>
      <c r="D61" s="192" t="s">
        <v>116</v>
      </c>
      <c r="E61" s="10"/>
      <c r="F61" s="48" t="s">
        <v>22</v>
      </c>
      <c r="G61" s="33" t="s">
        <v>22</v>
      </c>
      <c r="H61" s="33">
        <v>-2</v>
      </c>
      <c r="I61" s="52">
        <v>-14</v>
      </c>
      <c r="J61" s="20"/>
      <c r="K61" s="48" t="s">
        <v>22</v>
      </c>
      <c r="L61" s="33" t="s">
        <v>22</v>
      </c>
      <c r="M61" s="52">
        <v>-9</v>
      </c>
      <c r="P61" s="186"/>
      <c r="Q61" s="186"/>
      <c r="R61" s="186"/>
      <c r="S61" s="186"/>
      <c r="U61" s="186"/>
      <c r="V61" s="186"/>
      <c r="W61" s="186"/>
    </row>
    <row r="62" spans="2:23">
      <c r="B62" s="59"/>
      <c r="C62" s="1"/>
      <c r="D62" s="21" t="s">
        <v>17</v>
      </c>
      <c r="E62" s="10"/>
      <c r="F62" s="24" t="s">
        <v>22</v>
      </c>
      <c r="G62" s="22" t="s">
        <v>22</v>
      </c>
      <c r="H62" s="121">
        <f>H61/H58</f>
        <v>-4.0816326530612242E-2</v>
      </c>
      <c r="I62" s="125">
        <f>I61/I58</f>
        <v>-0.20895522388059701</v>
      </c>
      <c r="J62" s="168"/>
      <c r="K62" s="22" t="s">
        <v>22</v>
      </c>
      <c r="L62" s="22" t="s">
        <v>22</v>
      </c>
      <c r="M62" s="168">
        <f>M61/M58</f>
        <v>-8.2568807339449546E-2</v>
      </c>
    </row>
    <row r="63" spans="2:23">
      <c r="B63" s="59"/>
      <c r="C63" s="1"/>
      <c r="D63" s="193"/>
      <c r="E63" s="10"/>
      <c r="F63" s="24"/>
      <c r="G63" s="22"/>
      <c r="H63" s="22"/>
      <c r="I63" s="39"/>
      <c r="J63" s="20"/>
      <c r="K63" s="24"/>
      <c r="L63" s="22"/>
      <c r="M63" s="39"/>
      <c r="P63" s="186"/>
      <c r="Q63" s="186"/>
      <c r="R63" s="186"/>
      <c r="S63" s="186"/>
      <c r="T63" s="119"/>
      <c r="U63" s="186"/>
      <c r="V63" s="186"/>
      <c r="W63" s="186"/>
    </row>
    <row r="64" spans="2:23" ht="14.45">
      <c r="B64" s="59"/>
      <c r="C64" s="53" t="s">
        <v>154</v>
      </c>
      <c r="D64" s="194" t="s">
        <v>137</v>
      </c>
      <c r="E64" s="194"/>
      <c r="F64" s="200"/>
      <c r="G64" s="196"/>
      <c r="H64" s="196"/>
      <c r="I64" s="197"/>
      <c r="J64" s="17"/>
      <c r="K64" s="200"/>
      <c r="L64" s="196"/>
      <c r="M64" s="197"/>
    </row>
    <row r="65" spans="2:22">
      <c r="B65" s="59"/>
      <c r="C65" s="1"/>
      <c r="D65" s="10" t="s">
        <v>11</v>
      </c>
      <c r="E65" s="10"/>
      <c r="F65" s="35">
        <v>177</v>
      </c>
      <c r="G65" s="34">
        <v>225</v>
      </c>
      <c r="H65" s="34">
        <v>309</v>
      </c>
      <c r="I65" s="36">
        <v>412</v>
      </c>
      <c r="J65" s="170"/>
      <c r="K65" s="34">
        <v>386</v>
      </c>
      <c r="L65" s="34">
        <v>515</v>
      </c>
      <c r="M65" s="165">
        <v>686</v>
      </c>
    </row>
    <row r="66" spans="2:22">
      <c r="B66" s="59"/>
      <c r="C66" s="1"/>
      <c r="D66" s="21" t="s">
        <v>12</v>
      </c>
      <c r="E66" s="10"/>
      <c r="F66" s="120">
        <v>0.21</v>
      </c>
      <c r="G66" s="121">
        <f>G65/F65-1</f>
        <v>0.27118644067796605</v>
      </c>
      <c r="H66" s="121">
        <f t="shared" ref="H66:I66" si="0">H65/G65-1</f>
        <v>0.37333333333333329</v>
      </c>
      <c r="I66" s="125">
        <f t="shared" si="0"/>
        <v>0.33333333333333326</v>
      </c>
      <c r="J66" s="168"/>
      <c r="K66" s="121">
        <v>0.23</v>
      </c>
      <c r="L66" s="121">
        <f t="shared" ref="L66" si="1">L65/K65-1</f>
        <v>0.33419689119170992</v>
      </c>
      <c r="M66" s="168">
        <f t="shared" ref="M66" si="2">M65/L65-1</f>
        <v>0.33203883495145625</v>
      </c>
    </row>
    <row r="67" spans="2:22">
      <c r="B67" s="59"/>
      <c r="C67" s="1"/>
      <c r="D67" s="21" t="s">
        <v>13</v>
      </c>
      <c r="E67" s="10"/>
      <c r="F67" s="120">
        <v>0.23</v>
      </c>
      <c r="G67" s="121">
        <v>0.25</v>
      </c>
      <c r="H67" s="121">
        <v>0.4</v>
      </c>
      <c r="I67" s="125">
        <v>0.56999999999999995</v>
      </c>
      <c r="J67" s="168"/>
      <c r="K67" s="121">
        <v>0.21</v>
      </c>
      <c r="L67" s="121">
        <v>0.32</v>
      </c>
      <c r="M67" s="168">
        <v>0.41</v>
      </c>
    </row>
    <row r="68" spans="2:22">
      <c r="B68" s="59"/>
      <c r="C68" s="1"/>
      <c r="D68" s="10" t="s">
        <v>16</v>
      </c>
      <c r="E68" s="10"/>
      <c r="F68" s="35">
        <v>-27</v>
      </c>
      <c r="G68" s="34">
        <v>-24</v>
      </c>
      <c r="H68" s="34">
        <v>-27</v>
      </c>
      <c r="I68" s="36">
        <v>-80</v>
      </c>
      <c r="J68" s="170"/>
      <c r="K68" s="34">
        <v>-44</v>
      </c>
      <c r="L68" s="34">
        <v>-55</v>
      </c>
      <c r="M68" s="165">
        <v>-46</v>
      </c>
      <c r="N68" s="1"/>
      <c r="O68" s="156"/>
      <c r="P68" s="156"/>
      <c r="Q68" s="156"/>
      <c r="R68" s="156"/>
      <c r="T68" s="156"/>
      <c r="U68" s="156"/>
      <c r="V68" s="156"/>
    </row>
    <row r="69" spans="2:22" s="95" customFormat="1" ht="14.1" thickBot="1">
      <c r="B69" s="91"/>
      <c r="D69" s="193" t="s">
        <v>17</v>
      </c>
      <c r="E69" s="10"/>
      <c r="F69" s="56">
        <f>F68/F65</f>
        <v>-0.15254237288135594</v>
      </c>
      <c r="G69" s="57">
        <f t="shared" ref="G69:M69" si="3">G68/G65</f>
        <v>-0.10666666666666667</v>
      </c>
      <c r="H69" s="57">
        <f t="shared" si="3"/>
        <v>-8.7378640776699032E-2</v>
      </c>
      <c r="I69" s="58">
        <f t="shared" si="3"/>
        <v>-0.1941747572815534</v>
      </c>
      <c r="J69" s="20"/>
      <c r="K69" s="56">
        <f t="shared" si="3"/>
        <v>-0.11398963730569948</v>
      </c>
      <c r="L69" s="57">
        <f t="shared" si="3"/>
        <v>-0.10679611650485436</v>
      </c>
      <c r="M69" s="58">
        <f t="shared" si="3"/>
        <v>-6.7055393586005832E-2</v>
      </c>
      <c r="N69" s="94"/>
      <c r="P69" s="96"/>
    </row>
    <row r="70" spans="2:22">
      <c r="B70" s="59"/>
      <c r="C70" s="1"/>
      <c r="D70" s="1"/>
      <c r="F70" s="85"/>
      <c r="G70" s="85"/>
      <c r="H70" s="85"/>
      <c r="I70" s="85"/>
      <c r="J70" s="85"/>
      <c r="K70" s="85"/>
      <c r="L70" s="85"/>
      <c r="M70" s="86"/>
      <c r="P70" s="119"/>
    </row>
    <row r="71" spans="2:22">
      <c r="B71" s="59"/>
      <c r="C71" s="1"/>
      <c r="D71" s="62" t="s">
        <v>36</v>
      </c>
      <c r="E71" s="62"/>
      <c r="M71" s="66"/>
      <c r="P71" s="119"/>
    </row>
    <row r="72" spans="2:22">
      <c r="B72" s="59"/>
      <c r="C72" s="1"/>
      <c r="D72" s="63" t="s">
        <v>37</v>
      </c>
      <c r="E72" s="62" t="s">
        <v>38</v>
      </c>
      <c r="M72" s="66"/>
      <c r="P72" s="119"/>
    </row>
    <row r="73" spans="2:22">
      <c r="B73" s="59"/>
      <c r="C73" s="1"/>
      <c r="D73" s="63" t="s">
        <v>39</v>
      </c>
      <c r="E73" s="64" t="s">
        <v>155</v>
      </c>
      <c r="M73" s="66"/>
      <c r="P73" s="119"/>
    </row>
    <row r="74" spans="2:22">
      <c r="B74" s="59"/>
      <c r="C74" s="1"/>
      <c r="D74" s="63" t="s">
        <v>41</v>
      </c>
      <c r="E74" s="64" t="s">
        <v>156</v>
      </c>
      <c r="M74" s="66"/>
    </row>
    <row r="75" spans="2:22">
      <c r="B75" s="59"/>
      <c r="C75" s="1"/>
      <c r="D75" s="63" t="s">
        <v>43</v>
      </c>
      <c r="E75" s="64" t="s">
        <v>157</v>
      </c>
      <c r="M75" s="66"/>
    </row>
    <row r="76" spans="2:22" ht="14.1" thickBot="1">
      <c r="B76" s="70"/>
      <c r="C76" s="71"/>
      <c r="D76" s="72" t="s">
        <v>80</v>
      </c>
      <c r="E76" s="118" t="s">
        <v>49</v>
      </c>
      <c r="F76" s="71"/>
      <c r="G76" s="71"/>
      <c r="H76" s="71"/>
      <c r="I76" s="71"/>
      <c r="J76" s="71"/>
      <c r="K76" s="71"/>
      <c r="L76" s="71"/>
      <c r="M76" s="73"/>
      <c r="P76" s="119"/>
    </row>
    <row r="77" spans="2:22" s="3" customFormat="1" ht="6" customHeight="1">
      <c r="B77" s="1"/>
      <c r="C77" s="2"/>
      <c r="D77" s="2"/>
      <c r="E77" s="1"/>
      <c r="F77" s="1"/>
      <c r="G77" s="1"/>
      <c r="H77" s="1"/>
      <c r="I77" s="1"/>
      <c r="J77" s="1"/>
      <c r="K77" s="1"/>
      <c r="L77" s="1"/>
      <c r="M77" s="1"/>
      <c r="P77" s="4"/>
    </row>
    <row r="78" spans="2:22">
      <c r="C78" s="1"/>
      <c r="D78" s="1"/>
    </row>
    <row r="83" spans="5:5">
      <c r="E83" s="64"/>
    </row>
    <row r="84" spans="5:5">
      <c r="E84" s="64"/>
    </row>
  </sheetData>
  <pageMargins left="0.7" right="0.7" top="0.75" bottom="0.75" header="0.3" footer="0.3"/>
  <pageSetup scale="55" orientation="portrait" r:id="rId1"/>
  <ignoredErrors>
    <ignoredError sqref="D72:D7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5625D-D591-487F-BA79-64F33A3BAFCD}">
  <dimension ref="B1:W61"/>
  <sheetViews>
    <sheetView showGridLines="0" zoomScaleNormal="100" workbookViewId="0">
      <pane xSplit="5" ySplit="3" topLeftCell="F4" activePane="bottomRight" state="frozen"/>
      <selection pane="bottomRight" activeCell="B2" sqref="B2"/>
      <selection pane="bottomLeft" activeCell="A4" sqref="A4"/>
      <selection pane="topRight" activeCell="F1" sqref="F1"/>
    </sheetView>
  </sheetViews>
  <sheetFormatPr defaultColWidth="9.140625" defaultRowHeight="13.5"/>
  <cols>
    <col min="1" max="1" width="1.7109375" style="1" customWidth="1"/>
    <col min="2" max="2" width="4.7109375" style="1" customWidth="1"/>
    <col min="3" max="3" width="33.85546875" style="2" customWidth="1"/>
    <col min="4" max="4" width="2.85546875" style="2" customWidth="1"/>
    <col min="5" max="5" width="44.42578125" style="1" customWidth="1"/>
    <col min="6" max="9" width="12.140625" style="1" customWidth="1"/>
    <col min="10" max="10" width="2.42578125" style="1" customWidth="1"/>
    <col min="11" max="13" width="12.140625" style="1" customWidth="1"/>
    <col min="14" max="14" width="1.28515625" style="3" customWidth="1"/>
    <col min="15" max="15" width="9.140625" style="1"/>
    <col min="16" max="16" width="9.140625" style="4"/>
    <col min="17" max="16384" width="9.140625" style="1"/>
  </cols>
  <sheetData>
    <row r="1" spans="2:21" ht="7.5" customHeight="1" thickBot="1"/>
    <row r="2" spans="2:21">
      <c r="B2" s="6" t="s">
        <v>21</v>
      </c>
      <c r="C2" s="68"/>
      <c r="D2" s="7"/>
      <c r="E2" s="7"/>
      <c r="F2" s="6"/>
      <c r="G2" s="7"/>
      <c r="H2" s="7"/>
      <c r="I2" s="8"/>
      <c r="J2" s="76"/>
      <c r="K2" s="6"/>
      <c r="L2" s="7"/>
      <c r="M2" s="8"/>
    </row>
    <row r="3" spans="2:21">
      <c r="B3" s="59"/>
      <c r="C3" s="9"/>
      <c r="D3" s="3" t="s">
        <v>1</v>
      </c>
      <c r="E3" s="10"/>
      <c r="F3" s="88" t="s">
        <v>2</v>
      </c>
      <c r="G3" s="9" t="s">
        <v>3</v>
      </c>
      <c r="H3" s="9" t="s">
        <v>4</v>
      </c>
      <c r="I3" s="87" t="s">
        <v>5</v>
      </c>
      <c r="J3" s="20"/>
      <c r="K3" s="88" t="s">
        <v>6</v>
      </c>
      <c r="L3" s="9" t="s">
        <v>7</v>
      </c>
      <c r="M3" s="87" t="s">
        <v>8</v>
      </c>
    </row>
    <row r="4" spans="2:21" ht="14.45">
      <c r="B4" s="59"/>
      <c r="C4" s="53" t="s">
        <v>50</v>
      </c>
      <c r="D4" s="194" t="s">
        <v>158</v>
      </c>
      <c r="E4" s="194"/>
      <c r="F4" s="200"/>
      <c r="G4" s="196"/>
      <c r="H4" s="196"/>
      <c r="I4" s="197"/>
      <c r="J4" s="17"/>
      <c r="K4" s="200"/>
      <c r="L4" s="196"/>
      <c r="M4" s="197"/>
    </row>
    <row r="5" spans="2:21" ht="14.45">
      <c r="B5" s="59"/>
      <c r="C5" s="1"/>
      <c r="D5" s="10" t="s">
        <v>159</v>
      </c>
      <c r="E5" s="10"/>
      <c r="F5" s="102">
        <v>28</v>
      </c>
      <c r="G5" s="40">
        <v>51</v>
      </c>
      <c r="H5" s="34">
        <v>120</v>
      </c>
      <c r="I5" s="36">
        <v>334</v>
      </c>
      <c r="J5" s="20"/>
      <c r="K5" s="48">
        <v>68</v>
      </c>
      <c r="L5" s="33">
        <v>115</v>
      </c>
      <c r="M5" s="36">
        <v>425</v>
      </c>
      <c r="N5" s="1"/>
      <c r="O5" s="32"/>
    </row>
    <row r="6" spans="2:21">
      <c r="B6" s="59"/>
      <c r="C6" s="1"/>
      <c r="D6" s="21" t="s">
        <v>12</v>
      </c>
      <c r="E6" s="10"/>
      <c r="F6" s="38" t="s">
        <v>22</v>
      </c>
      <c r="G6" s="22">
        <f>G5/F5-1</f>
        <v>0.8214285714285714</v>
      </c>
      <c r="H6" s="22">
        <f>H5/G5-1</f>
        <v>1.3529411764705883</v>
      </c>
      <c r="I6" s="39">
        <f>I5/H5-1</f>
        <v>1.7833333333333332</v>
      </c>
      <c r="J6" s="20"/>
      <c r="K6" s="24" t="s">
        <v>22</v>
      </c>
      <c r="L6" s="22">
        <f>L5/K5-1</f>
        <v>0.69117647058823528</v>
      </c>
      <c r="M6" s="89">
        <f>M5/L5-1</f>
        <v>2.6956521739130435</v>
      </c>
      <c r="N6" s="1"/>
    </row>
    <row r="7" spans="2:21">
      <c r="B7" s="59"/>
      <c r="C7" s="1"/>
      <c r="D7" s="21" t="s">
        <v>13</v>
      </c>
      <c r="E7" s="10"/>
      <c r="F7" s="38" t="s">
        <v>22</v>
      </c>
      <c r="G7" s="37">
        <v>0.54</v>
      </c>
      <c r="H7" s="121">
        <v>0.51</v>
      </c>
      <c r="I7" s="125">
        <v>0.38</v>
      </c>
      <c r="J7" s="20"/>
      <c r="K7" s="24" t="s">
        <v>22</v>
      </c>
      <c r="L7" s="37">
        <v>0.56000000000000005</v>
      </c>
      <c r="M7" s="125">
        <v>0.55038759689922478</v>
      </c>
      <c r="N7" s="1"/>
    </row>
    <row r="8" spans="2:21" ht="14.45">
      <c r="B8" s="59"/>
      <c r="C8" s="1"/>
      <c r="D8" s="10" t="s">
        <v>160</v>
      </c>
      <c r="E8" s="10"/>
      <c r="F8" s="102">
        <v>-6</v>
      </c>
      <c r="G8" s="40">
        <v>-13</v>
      </c>
      <c r="H8" s="34">
        <v>-48</v>
      </c>
      <c r="I8" s="36">
        <v>-178</v>
      </c>
      <c r="J8" s="20"/>
      <c r="K8" s="48">
        <v>-19</v>
      </c>
      <c r="L8" s="33">
        <v>-14</v>
      </c>
      <c r="M8" s="36">
        <v>-117</v>
      </c>
      <c r="U8" s="149"/>
    </row>
    <row r="9" spans="2:21">
      <c r="B9" s="59"/>
      <c r="C9" s="1"/>
      <c r="D9" s="21" t="s">
        <v>17</v>
      </c>
      <c r="E9" s="10"/>
      <c r="F9" s="104">
        <f>F8/F5</f>
        <v>-0.21428571428571427</v>
      </c>
      <c r="G9" s="90">
        <f>G8/G5</f>
        <v>-0.25490196078431371</v>
      </c>
      <c r="H9" s="22">
        <f>H8/H5</f>
        <v>-0.4</v>
      </c>
      <c r="I9" s="39">
        <f>I8/I5</f>
        <v>-0.53293413173652693</v>
      </c>
      <c r="J9" s="20"/>
      <c r="K9" s="24">
        <f>K8/K5</f>
        <v>-0.27941176470588236</v>
      </c>
      <c r="L9" s="90">
        <f>L8/L5</f>
        <v>-0.12173913043478261</v>
      </c>
      <c r="M9" s="39">
        <f>M8/M5</f>
        <v>-0.2752941176470588</v>
      </c>
      <c r="N9" s="1"/>
    </row>
    <row r="10" spans="2:21">
      <c r="B10" s="59"/>
      <c r="C10" s="1"/>
      <c r="D10" s="21"/>
      <c r="E10" s="10"/>
      <c r="F10" s="104"/>
      <c r="G10" s="90"/>
      <c r="H10" s="22"/>
      <c r="I10" s="39"/>
      <c r="J10" s="20"/>
      <c r="K10" s="24"/>
      <c r="L10" s="90"/>
      <c r="M10" s="39"/>
      <c r="N10" s="1"/>
    </row>
    <row r="11" spans="2:21" s="95" customFormat="1" ht="14.45">
      <c r="B11" s="91"/>
      <c r="C11" s="142" t="s">
        <v>161</v>
      </c>
      <c r="D11" s="203" t="s">
        <v>162</v>
      </c>
      <c r="E11" s="139"/>
      <c r="F11" s="93"/>
      <c r="G11" s="134"/>
      <c r="H11" s="134"/>
      <c r="I11" s="92"/>
      <c r="J11" s="143"/>
      <c r="K11" s="93"/>
      <c r="L11" s="134"/>
      <c r="M11" s="92"/>
      <c r="N11" s="94"/>
      <c r="P11" s="96"/>
    </row>
    <row r="12" spans="2:21" s="95" customFormat="1" ht="14.45">
      <c r="B12" s="91"/>
      <c r="D12" s="204" t="s">
        <v>163</v>
      </c>
      <c r="E12" s="140"/>
      <c r="F12" s="136" t="s">
        <v>22</v>
      </c>
      <c r="G12" s="97" t="s">
        <v>22</v>
      </c>
      <c r="H12" s="40">
        <v>30.111000000000001</v>
      </c>
      <c r="I12" s="41">
        <v>50.422499999999999</v>
      </c>
      <c r="K12" s="136" t="s">
        <v>22</v>
      </c>
      <c r="L12" s="97" t="s">
        <v>22</v>
      </c>
      <c r="M12" s="41">
        <v>42.121689000000003</v>
      </c>
      <c r="N12" s="94"/>
      <c r="P12" s="96"/>
    </row>
    <row r="13" spans="2:21" s="95" customFormat="1" ht="14.45">
      <c r="B13" s="91"/>
      <c r="D13" s="204" t="s">
        <v>164</v>
      </c>
      <c r="E13" s="140"/>
      <c r="F13" s="137" t="s">
        <v>22</v>
      </c>
      <c r="G13" s="98" t="s">
        <v>22</v>
      </c>
      <c r="H13" s="135">
        <v>1.1200000000000001</v>
      </c>
      <c r="I13" s="99">
        <v>1.1599999999999999</v>
      </c>
      <c r="J13" s="144"/>
      <c r="K13" s="137" t="s">
        <v>22</v>
      </c>
      <c r="L13" s="98" t="s">
        <v>22</v>
      </c>
      <c r="M13" s="99">
        <v>1.1499999999999999</v>
      </c>
      <c r="N13" s="94"/>
      <c r="P13" s="96"/>
    </row>
    <row r="14" spans="2:21" s="95" customFormat="1">
      <c r="B14" s="91"/>
      <c r="D14" s="204" t="s">
        <v>165</v>
      </c>
      <c r="E14" s="141"/>
      <c r="F14" s="137" t="s">
        <v>22</v>
      </c>
      <c r="G14" s="98" t="s">
        <v>22</v>
      </c>
      <c r="H14" s="40">
        <v>1220</v>
      </c>
      <c r="I14" s="41">
        <v>1262</v>
      </c>
      <c r="J14" s="145"/>
      <c r="K14" s="148" t="s">
        <v>22</v>
      </c>
      <c r="L14" s="100" t="s">
        <v>22</v>
      </c>
      <c r="M14" s="41">
        <v>1270</v>
      </c>
      <c r="N14" s="94"/>
      <c r="P14" s="96"/>
    </row>
    <row r="15" spans="2:21" s="95" customFormat="1">
      <c r="B15" s="91"/>
      <c r="D15" s="204" t="s">
        <v>166</v>
      </c>
      <c r="E15" s="140"/>
      <c r="F15" s="137" t="s">
        <v>22</v>
      </c>
      <c r="G15" s="98" t="s">
        <v>22</v>
      </c>
      <c r="H15" s="40">
        <v>16.852</v>
      </c>
      <c r="I15" s="41">
        <v>54.7</v>
      </c>
      <c r="J15" s="144"/>
      <c r="K15" s="148" t="s">
        <v>22</v>
      </c>
      <c r="L15" s="100" t="s">
        <v>22</v>
      </c>
      <c r="M15" s="41">
        <v>65</v>
      </c>
      <c r="N15" s="94"/>
      <c r="P15" s="96"/>
    </row>
    <row r="16" spans="2:21" s="95" customFormat="1" ht="14.45">
      <c r="B16" s="91"/>
      <c r="D16" s="204" t="s">
        <v>167</v>
      </c>
      <c r="E16" s="140"/>
      <c r="F16" s="137" t="s">
        <v>22</v>
      </c>
      <c r="G16" s="98" t="s">
        <v>22</v>
      </c>
      <c r="H16" s="40">
        <v>110.3</v>
      </c>
      <c r="I16" s="41">
        <v>92.8</v>
      </c>
      <c r="J16" s="144"/>
      <c r="K16" s="148" t="s">
        <v>22</v>
      </c>
      <c r="L16" s="100" t="s">
        <v>22</v>
      </c>
      <c r="M16" s="41">
        <v>108</v>
      </c>
      <c r="N16" s="94"/>
      <c r="P16" s="96"/>
    </row>
    <row r="17" spans="2:16">
      <c r="B17" s="59"/>
      <c r="C17" s="1"/>
      <c r="D17" s="192" t="s">
        <v>11</v>
      </c>
      <c r="E17" s="10"/>
      <c r="F17" s="136" t="s">
        <v>22</v>
      </c>
      <c r="G17" s="97" t="s">
        <v>22</v>
      </c>
      <c r="H17" s="40">
        <v>12</v>
      </c>
      <c r="I17" s="41">
        <v>45</v>
      </c>
      <c r="J17" s="95"/>
      <c r="K17" s="136" t="s">
        <v>22</v>
      </c>
      <c r="L17" s="97" t="s">
        <v>22</v>
      </c>
      <c r="M17" s="41">
        <v>54</v>
      </c>
      <c r="N17" s="1"/>
    </row>
    <row r="18" spans="2:16">
      <c r="B18" s="59"/>
      <c r="C18" s="1"/>
      <c r="D18" s="193" t="s">
        <v>12</v>
      </c>
      <c r="E18" s="10"/>
      <c r="F18" s="38" t="s">
        <v>22</v>
      </c>
      <c r="G18" s="37" t="s">
        <v>22</v>
      </c>
      <c r="H18" s="22" t="s">
        <v>22</v>
      </c>
      <c r="I18" s="39">
        <f>I17/H17-1</f>
        <v>2.75</v>
      </c>
      <c r="J18" s="20"/>
      <c r="K18" s="24" t="s">
        <v>22</v>
      </c>
      <c r="L18" s="37" t="s">
        <v>22</v>
      </c>
      <c r="M18" s="89" t="s">
        <v>22</v>
      </c>
      <c r="N18" s="1"/>
    </row>
    <row r="19" spans="2:16">
      <c r="B19" s="59"/>
      <c r="C19" s="1"/>
      <c r="D19" s="193" t="s">
        <v>13</v>
      </c>
      <c r="E19" s="10"/>
      <c r="F19" s="38" t="s">
        <v>22</v>
      </c>
      <c r="G19" s="37" t="s">
        <v>22</v>
      </c>
      <c r="H19" s="22" t="s">
        <v>22</v>
      </c>
      <c r="I19" s="125">
        <v>0.33</v>
      </c>
      <c r="J19" s="20"/>
      <c r="K19" s="24" t="s">
        <v>22</v>
      </c>
      <c r="L19" s="37" t="s">
        <v>22</v>
      </c>
      <c r="M19" s="89" t="s">
        <v>22</v>
      </c>
      <c r="N19" s="1"/>
    </row>
    <row r="20" spans="2:16">
      <c r="B20" s="59"/>
      <c r="C20" s="77"/>
      <c r="D20" s="192" t="s">
        <v>16</v>
      </c>
      <c r="E20" s="10"/>
      <c r="F20" s="136" t="s">
        <v>22</v>
      </c>
      <c r="G20" s="97" t="s">
        <v>22</v>
      </c>
      <c r="H20" s="40">
        <v>-9</v>
      </c>
      <c r="I20" s="41">
        <v>-42</v>
      </c>
      <c r="J20" s="95"/>
      <c r="K20" s="136" t="s">
        <v>22</v>
      </c>
      <c r="L20" s="97" t="s">
        <v>22</v>
      </c>
      <c r="M20" s="41">
        <v>-34</v>
      </c>
    </row>
    <row r="21" spans="2:16">
      <c r="B21" s="59"/>
      <c r="C21" s="1"/>
      <c r="D21" s="193" t="s">
        <v>17</v>
      </c>
      <c r="E21" s="10"/>
      <c r="F21" s="138" t="s">
        <v>22</v>
      </c>
      <c r="G21" s="101" t="s">
        <v>22</v>
      </c>
      <c r="H21" s="22">
        <f>H20/H17</f>
        <v>-0.75</v>
      </c>
      <c r="I21" s="39">
        <f>I20/I17</f>
        <v>-0.93333333333333335</v>
      </c>
      <c r="J21" s="95"/>
      <c r="K21" s="138" t="s">
        <v>22</v>
      </c>
      <c r="L21" s="101" t="s">
        <v>22</v>
      </c>
      <c r="M21" s="39">
        <f>M20/M17</f>
        <v>-0.62962962962962965</v>
      </c>
    </row>
    <row r="22" spans="2:16" s="95" customFormat="1" ht="14.45">
      <c r="B22" s="91"/>
      <c r="C22" s="142" t="s">
        <v>161</v>
      </c>
      <c r="D22" s="203" t="s">
        <v>168</v>
      </c>
      <c r="E22" s="139"/>
      <c r="F22" s="93"/>
      <c r="G22" s="134"/>
      <c r="H22" s="134"/>
      <c r="I22" s="92"/>
      <c r="J22" s="143"/>
      <c r="K22" s="93"/>
      <c r="L22" s="134"/>
      <c r="M22" s="92"/>
      <c r="N22" s="94"/>
      <c r="P22" s="96"/>
    </row>
    <row r="23" spans="2:16" s="95" customFormat="1" ht="14.45">
      <c r="B23" s="91"/>
      <c r="D23" s="204" t="s">
        <v>169</v>
      </c>
      <c r="E23" s="140"/>
      <c r="F23" s="136" t="s">
        <v>22</v>
      </c>
      <c r="G23" s="97" t="s">
        <v>22</v>
      </c>
      <c r="H23" s="40">
        <v>36.799999999999997</v>
      </c>
      <c r="I23" s="41">
        <v>38.498619025311946</v>
      </c>
      <c r="J23" s="146"/>
      <c r="K23" s="136" t="s">
        <v>22</v>
      </c>
      <c r="L23" s="97" t="s">
        <v>22</v>
      </c>
      <c r="M23" s="41">
        <v>40.46</v>
      </c>
      <c r="N23" s="94"/>
      <c r="P23" s="96"/>
    </row>
    <row r="24" spans="2:16" s="95" customFormat="1">
      <c r="B24" s="91"/>
      <c r="D24" s="204" t="s">
        <v>170</v>
      </c>
      <c r="E24" s="140"/>
      <c r="F24" s="136" t="s">
        <v>22</v>
      </c>
      <c r="G24" s="97" t="s">
        <v>22</v>
      </c>
      <c r="H24" s="40">
        <v>1910</v>
      </c>
      <c r="I24" s="41">
        <v>2447</v>
      </c>
      <c r="J24" s="146"/>
      <c r="K24" s="136" t="s">
        <v>22</v>
      </c>
      <c r="L24" s="97" t="s">
        <v>22</v>
      </c>
      <c r="M24" s="41">
        <v>2257</v>
      </c>
      <c r="N24" s="94"/>
      <c r="P24" s="96"/>
    </row>
    <row r="25" spans="2:16" s="95" customFormat="1">
      <c r="B25" s="91"/>
      <c r="D25" s="192" t="s">
        <v>11</v>
      </c>
      <c r="E25" s="10"/>
      <c r="F25" s="48" t="s">
        <v>22</v>
      </c>
      <c r="G25" s="33" t="s">
        <v>22</v>
      </c>
      <c r="H25" s="33">
        <v>11</v>
      </c>
      <c r="I25" s="52">
        <v>18</v>
      </c>
      <c r="J25" s="20"/>
      <c r="K25" s="48" t="s">
        <v>22</v>
      </c>
      <c r="L25" s="33" t="s">
        <v>22</v>
      </c>
      <c r="M25" s="52">
        <v>29</v>
      </c>
      <c r="N25" s="94"/>
      <c r="P25" s="96"/>
    </row>
    <row r="26" spans="2:16">
      <c r="B26" s="59"/>
      <c r="C26" s="1"/>
      <c r="D26" s="193" t="s">
        <v>12</v>
      </c>
      <c r="E26" s="10"/>
      <c r="F26" s="38" t="s">
        <v>22</v>
      </c>
      <c r="G26" s="37" t="s">
        <v>22</v>
      </c>
      <c r="H26" s="22" t="s">
        <v>22</v>
      </c>
      <c r="I26" s="39">
        <f>I25/H25-1</f>
        <v>0.63636363636363646</v>
      </c>
      <c r="J26" s="20"/>
      <c r="K26" s="24" t="s">
        <v>22</v>
      </c>
      <c r="L26" s="37" t="s">
        <v>22</v>
      </c>
      <c r="M26" s="89" t="s">
        <v>22</v>
      </c>
      <c r="N26" s="1"/>
      <c r="P26" s="96"/>
    </row>
    <row r="27" spans="2:16">
      <c r="B27" s="59"/>
      <c r="C27" s="1"/>
      <c r="D27" s="193" t="s">
        <v>13</v>
      </c>
      <c r="E27" s="10"/>
      <c r="F27" s="38" t="s">
        <v>22</v>
      </c>
      <c r="G27" s="37" t="s">
        <v>22</v>
      </c>
      <c r="H27" s="22" t="s">
        <v>22</v>
      </c>
      <c r="I27" s="125">
        <v>0.27</v>
      </c>
      <c r="J27" s="20"/>
      <c r="K27" s="24" t="s">
        <v>22</v>
      </c>
      <c r="L27" s="37" t="s">
        <v>22</v>
      </c>
      <c r="M27" s="89" t="s">
        <v>22</v>
      </c>
      <c r="N27" s="1"/>
      <c r="P27" s="96"/>
    </row>
    <row r="28" spans="2:16" s="95" customFormat="1">
      <c r="B28" s="91"/>
      <c r="D28" s="192" t="s">
        <v>16</v>
      </c>
      <c r="E28" s="10"/>
      <c r="F28" s="48" t="s">
        <v>22</v>
      </c>
      <c r="G28" s="33" t="s">
        <v>22</v>
      </c>
      <c r="H28" s="33">
        <v>-1</v>
      </c>
      <c r="I28" s="52">
        <v>-11</v>
      </c>
      <c r="J28" s="20"/>
      <c r="K28" s="48" t="s">
        <v>22</v>
      </c>
      <c r="L28" s="33" t="s">
        <v>22</v>
      </c>
      <c r="M28" s="52">
        <v>-6</v>
      </c>
      <c r="N28" s="94"/>
      <c r="P28" s="96"/>
    </row>
    <row r="29" spans="2:16" s="95" customFormat="1">
      <c r="B29" s="91"/>
      <c r="D29" s="193" t="s">
        <v>17</v>
      </c>
      <c r="E29" s="10"/>
      <c r="F29" s="24" t="s">
        <v>22</v>
      </c>
      <c r="G29" s="22" t="s">
        <v>22</v>
      </c>
      <c r="H29" s="22">
        <f>H28/H25</f>
        <v>-9.0909090909090912E-2</v>
      </c>
      <c r="I29" s="39">
        <f>I28/I25</f>
        <v>-0.61111111111111116</v>
      </c>
      <c r="J29" s="20"/>
      <c r="K29" s="24" t="s">
        <v>22</v>
      </c>
      <c r="L29" s="22" t="s">
        <v>22</v>
      </c>
      <c r="M29" s="39">
        <f>M28/M25</f>
        <v>-0.20689655172413793</v>
      </c>
      <c r="N29" s="94"/>
      <c r="P29" s="96"/>
    </row>
    <row r="30" spans="2:16" s="95" customFormat="1" ht="14.45">
      <c r="B30" s="91"/>
      <c r="C30" s="142" t="s">
        <v>27</v>
      </c>
      <c r="D30" s="203" t="s">
        <v>171</v>
      </c>
      <c r="E30" s="139"/>
      <c r="F30" s="93"/>
      <c r="G30" s="134"/>
      <c r="H30" s="134"/>
      <c r="I30" s="92"/>
      <c r="J30" s="143"/>
      <c r="K30" s="93"/>
      <c r="L30" s="134"/>
      <c r="M30" s="92"/>
      <c r="N30" s="94"/>
      <c r="P30" s="96"/>
    </row>
    <row r="31" spans="2:16" s="95" customFormat="1">
      <c r="B31" s="91"/>
      <c r="D31" s="204" t="s">
        <v>172</v>
      </c>
      <c r="E31" s="140"/>
      <c r="F31" s="102" t="s">
        <v>22</v>
      </c>
      <c r="G31" s="40" t="s">
        <v>22</v>
      </c>
      <c r="H31" s="40" t="s">
        <v>22</v>
      </c>
      <c r="I31" s="41">
        <v>231</v>
      </c>
      <c r="J31" s="146"/>
      <c r="K31" s="102" t="s">
        <v>22</v>
      </c>
      <c r="L31" s="40">
        <v>672.47900000000004</v>
      </c>
      <c r="M31" s="41">
        <v>721.39800000000002</v>
      </c>
      <c r="N31" s="94"/>
      <c r="P31" s="96"/>
    </row>
    <row r="32" spans="2:16" s="95" customFormat="1">
      <c r="B32" s="91"/>
      <c r="D32" s="205" t="s">
        <v>54</v>
      </c>
      <c r="E32" s="140"/>
      <c r="F32" s="102" t="s">
        <v>22</v>
      </c>
      <c r="G32" s="90" t="s">
        <v>22</v>
      </c>
      <c r="H32" s="90" t="s">
        <v>22</v>
      </c>
      <c r="I32" s="89" t="s">
        <v>22</v>
      </c>
      <c r="J32" s="146"/>
      <c r="K32" s="103" t="s">
        <v>22</v>
      </c>
      <c r="L32" s="90" t="s">
        <v>22</v>
      </c>
      <c r="M32" s="89">
        <f>M31/L31-1</f>
        <v>7.2744279003507994E-2</v>
      </c>
      <c r="N32" s="94"/>
      <c r="P32" s="96"/>
    </row>
    <row r="33" spans="2:23" s="95" customFormat="1" ht="14.45">
      <c r="B33" s="91"/>
      <c r="D33" s="204" t="s">
        <v>173</v>
      </c>
      <c r="E33" s="140"/>
      <c r="F33" s="102" t="s">
        <v>22</v>
      </c>
      <c r="G33" s="40" t="s">
        <v>22</v>
      </c>
      <c r="H33" s="40" t="s">
        <v>22</v>
      </c>
      <c r="I33" s="41">
        <v>336</v>
      </c>
      <c r="J33" s="146"/>
      <c r="K33" s="102" t="s">
        <v>22</v>
      </c>
      <c r="L33" s="40">
        <v>317</v>
      </c>
      <c r="M33" s="41">
        <v>321</v>
      </c>
      <c r="N33" s="94"/>
      <c r="P33" s="96"/>
    </row>
    <row r="34" spans="2:23" s="95" customFormat="1">
      <c r="B34" s="91"/>
      <c r="D34" s="205" t="s">
        <v>54</v>
      </c>
      <c r="E34" s="140"/>
      <c r="F34" s="104" t="s">
        <v>22</v>
      </c>
      <c r="G34" s="90" t="s">
        <v>22</v>
      </c>
      <c r="H34" s="90" t="s">
        <v>22</v>
      </c>
      <c r="I34" s="89" t="s">
        <v>22</v>
      </c>
      <c r="J34" s="146"/>
      <c r="K34" s="104" t="s">
        <v>22</v>
      </c>
      <c r="L34" s="90" t="s">
        <v>22</v>
      </c>
      <c r="M34" s="89">
        <f>M33/L33-1</f>
        <v>1.2618296529968376E-2</v>
      </c>
      <c r="N34" s="94"/>
      <c r="P34" s="96"/>
    </row>
    <row r="35" spans="2:23" s="95" customFormat="1" ht="14.45">
      <c r="B35" s="91"/>
      <c r="D35" s="204" t="s">
        <v>174</v>
      </c>
      <c r="E35" s="140"/>
      <c r="F35" s="102" t="s">
        <v>22</v>
      </c>
      <c r="G35" s="105" t="s">
        <v>22</v>
      </c>
      <c r="H35" s="105" t="s">
        <v>22</v>
      </c>
      <c r="I35" s="106">
        <v>0.98</v>
      </c>
      <c r="J35" s="146"/>
      <c r="K35" s="107" t="s">
        <v>22</v>
      </c>
      <c r="L35" s="105">
        <v>0.93</v>
      </c>
      <c r="M35" s="106">
        <v>0.97</v>
      </c>
      <c r="N35" s="94"/>
      <c r="P35" s="96"/>
    </row>
    <row r="36" spans="2:23" s="95" customFormat="1" ht="14.45">
      <c r="B36" s="91"/>
      <c r="D36" s="192" t="s">
        <v>175</v>
      </c>
      <c r="E36" s="10"/>
      <c r="F36" s="48" t="s">
        <v>22</v>
      </c>
      <c r="G36" s="33" t="s">
        <v>22</v>
      </c>
      <c r="H36" s="33" t="s">
        <v>22</v>
      </c>
      <c r="I36" s="52">
        <v>118</v>
      </c>
      <c r="J36" s="20"/>
      <c r="K36" s="48" t="s">
        <v>22</v>
      </c>
      <c r="L36" s="33" t="s">
        <v>22</v>
      </c>
      <c r="M36" s="52">
        <v>119</v>
      </c>
      <c r="N36" s="94"/>
      <c r="P36" s="96"/>
    </row>
    <row r="37" spans="2:23" s="95" customFormat="1" ht="14.45">
      <c r="B37" s="91"/>
      <c r="D37" s="192" t="s">
        <v>176</v>
      </c>
      <c r="E37" s="10"/>
      <c r="F37" s="48" t="s">
        <v>22</v>
      </c>
      <c r="G37" s="33" t="s">
        <v>22</v>
      </c>
      <c r="H37" s="33" t="s">
        <v>22</v>
      </c>
      <c r="I37" s="52">
        <v>10</v>
      </c>
      <c r="J37" s="20"/>
      <c r="K37" s="48" t="s">
        <v>22</v>
      </c>
      <c r="L37" s="33" t="s">
        <v>22</v>
      </c>
      <c r="M37" s="52">
        <v>11</v>
      </c>
      <c r="N37" s="94"/>
      <c r="P37" s="96"/>
    </row>
    <row r="38" spans="2:23">
      <c r="B38" s="59"/>
      <c r="C38" s="1"/>
      <c r="D38" s="21" t="s">
        <v>17</v>
      </c>
      <c r="E38" s="10"/>
      <c r="F38" s="24" t="s">
        <v>22</v>
      </c>
      <c r="G38" s="22" t="s">
        <v>22</v>
      </c>
      <c r="H38" s="22" t="s">
        <v>22</v>
      </c>
      <c r="I38" s="125">
        <f>I37/I36</f>
        <v>8.4745762711864403E-2</v>
      </c>
      <c r="J38" s="168"/>
      <c r="K38" s="22" t="s">
        <v>22</v>
      </c>
      <c r="L38" s="22" t="s">
        <v>22</v>
      </c>
      <c r="M38" s="172">
        <f>M37/M36</f>
        <v>9.2436974789915971E-2</v>
      </c>
    </row>
    <row r="39" spans="2:23">
      <c r="B39" s="59"/>
      <c r="C39" s="1"/>
      <c r="D39" s="193"/>
      <c r="E39" s="10"/>
      <c r="F39" s="24"/>
      <c r="G39" s="22"/>
      <c r="H39" s="22"/>
      <c r="I39" s="39"/>
      <c r="J39" s="20"/>
      <c r="K39" s="24"/>
      <c r="L39" s="22"/>
      <c r="M39" s="39"/>
      <c r="P39" s="186"/>
      <c r="Q39" s="186"/>
      <c r="R39" s="186"/>
      <c r="S39" s="186"/>
      <c r="T39" s="119"/>
      <c r="U39" s="186"/>
      <c r="V39" s="186"/>
      <c r="W39" s="186"/>
    </row>
    <row r="40" spans="2:23" ht="14.45">
      <c r="B40" s="59"/>
      <c r="C40" s="53" t="s">
        <v>75</v>
      </c>
      <c r="D40" s="194" t="s">
        <v>158</v>
      </c>
      <c r="E40" s="194"/>
      <c r="F40" s="200"/>
      <c r="G40" s="196"/>
      <c r="H40" s="196"/>
      <c r="I40" s="197"/>
      <c r="J40" s="17"/>
      <c r="K40" s="200"/>
      <c r="L40" s="196"/>
      <c r="M40" s="197"/>
    </row>
    <row r="41" spans="2:23">
      <c r="B41" s="59"/>
      <c r="C41" s="1"/>
      <c r="D41" s="10" t="s">
        <v>11</v>
      </c>
      <c r="E41" s="10"/>
      <c r="F41" s="48">
        <v>0</v>
      </c>
      <c r="G41" s="34">
        <v>0</v>
      </c>
      <c r="H41" s="34">
        <v>23</v>
      </c>
      <c r="I41" s="36">
        <v>63</v>
      </c>
      <c r="J41" s="170"/>
      <c r="K41" s="33">
        <v>0</v>
      </c>
      <c r="L41" s="34">
        <v>0</v>
      </c>
      <c r="M41" s="165">
        <v>84</v>
      </c>
    </row>
    <row r="42" spans="2:23">
      <c r="B42" s="59"/>
      <c r="C42" s="1"/>
      <c r="D42" s="21" t="s">
        <v>12</v>
      </c>
      <c r="E42" s="10"/>
      <c r="F42" s="24" t="s">
        <v>22</v>
      </c>
      <c r="G42" s="22" t="s">
        <v>22</v>
      </c>
      <c r="H42" s="22" t="s">
        <v>22</v>
      </c>
      <c r="I42" s="125">
        <f>I41/H41-1</f>
        <v>1.7391304347826089</v>
      </c>
      <c r="J42" s="168"/>
      <c r="K42" s="22" t="s">
        <v>22</v>
      </c>
      <c r="L42" s="22" t="s">
        <v>22</v>
      </c>
      <c r="M42" s="172" t="s">
        <v>22</v>
      </c>
    </row>
    <row r="43" spans="2:23">
      <c r="B43" s="59"/>
      <c r="C43" s="1"/>
      <c r="D43" s="21" t="s">
        <v>13</v>
      </c>
      <c r="E43" s="10"/>
      <c r="F43" s="24" t="s">
        <v>22</v>
      </c>
      <c r="G43" s="22" t="s">
        <v>22</v>
      </c>
      <c r="H43" s="22" t="s">
        <v>22</v>
      </c>
      <c r="I43" s="125">
        <v>0.3</v>
      </c>
      <c r="J43" s="168"/>
      <c r="K43" s="22" t="s">
        <v>22</v>
      </c>
      <c r="L43" s="22" t="s">
        <v>22</v>
      </c>
      <c r="M43" s="172" t="s">
        <v>22</v>
      </c>
    </row>
    <row r="44" spans="2:23">
      <c r="B44" s="59"/>
      <c r="C44" s="1"/>
      <c r="D44" s="10" t="s">
        <v>16</v>
      </c>
      <c r="E44" s="10"/>
      <c r="F44" s="48">
        <v>0</v>
      </c>
      <c r="G44" s="34">
        <v>-4</v>
      </c>
      <c r="H44" s="34">
        <v>-15</v>
      </c>
      <c r="I44" s="36">
        <v>-68</v>
      </c>
      <c r="J44" s="170"/>
      <c r="K44" s="33">
        <v>-1</v>
      </c>
      <c r="L44" s="34">
        <v>-10</v>
      </c>
      <c r="M44" s="165">
        <v>-55</v>
      </c>
      <c r="N44" s="1"/>
      <c r="O44" s="156"/>
      <c r="P44" s="156"/>
      <c r="Q44" s="156"/>
      <c r="R44" s="156"/>
      <c r="T44" s="156"/>
      <c r="U44" s="156"/>
      <c r="V44" s="156"/>
    </row>
    <row r="45" spans="2:23" s="95" customFormat="1" ht="14.1" thickBot="1">
      <c r="B45" s="91"/>
      <c r="D45" s="193" t="s">
        <v>17</v>
      </c>
      <c r="E45" s="10"/>
      <c r="F45" s="56" t="s">
        <v>22</v>
      </c>
      <c r="G45" s="57" t="s">
        <v>22</v>
      </c>
      <c r="H45" s="57">
        <f>H44/H41</f>
        <v>-0.65217391304347827</v>
      </c>
      <c r="I45" s="58">
        <f>I44/I41</f>
        <v>-1.0793650793650793</v>
      </c>
      <c r="J45" s="20"/>
      <c r="K45" s="56" t="s">
        <v>22</v>
      </c>
      <c r="L45" s="57" t="s">
        <v>22</v>
      </c>
      <c r="M45" s="58">
        <f>M44/M41</f>
        <v>-0.65476190476190477</v>
      </c>
      <c r="N45" s="94"/>
      <c r="P45" s="96"/>
    </row>
    <row r="46" spans="2:23">
      <c r="B46" s="59"/>
      <c r="M46" s="66"/>
    </row>
    <row r="47" spans="2:23">
      <c r="B47" s="59"/>
      <c r="D47" s="62" t="s">
        <v>36</v>
      </c>
      <c r="M47" s="66"/>
    </row>
    <row r="48" spans="2:23">
      <c r="B48" s="59"/>
      <c r="D48" s="63" t="s">
        <v>37</v>
      </c>
      <c r="E48" s="62" t="s">
        <v>177</v>
      </c>
      <c r="M48" s="66"/>
    </row>
    <row r="49" spans="2:16">
      <c r="B49" s="59"/>
      <c r="C49" s="1"/>
      <c r="D49" s="63" t="s">
        <v>39</v>
      </c>
      <c r="E49" s="147" t="s">
        <v>178</v>
      </c>
      <c r="M49" s="66"/>
    </row>
    <row r="50" spans="2:16">
      <c r="B50" s="59"/>
      <c r="C50" s="1"/>
      <c r="D50" s="63"/>
      <c r="E50" s="147" t="s">
        <v>179</v>
      </c>
      <c r="M50" s="66"/>
    </row>
    <row r="51" spans="2:16">
      <c r="B51" s="59"/>
      <c r="C51" s="1"/>
      <c r="D51" s="63" t="s">
        <v>41</v>
      </c>
      <c r="E51" s="147" t="s">
        <v>180</v>
      </c>
      <c r="M51" s="66"/>
    </row>
    <row r="52" spans="2:16">
      <c r="B52" s="59"/>
      <c r="C52" s="1"/>
      <c r="D52" s="63" t="s">
        <v>43</v>
      </c>
      <c r="E52" s="147" t="s">
        <v>181</v>
      </c>
      <c r="M52" s="66"/>
    </row>
    <row r="53" spans="2:16">
      <c r="B53" s="59"/>
      <c r="C53" s="1"/>
      <c r="D53" s="63" t="s">
        <v>80</v>
      </c>
      <c r="E53" s="64" t="s">
        <v>182</v>
      </c>
      <c r="M53" s="66"/>
    </row>
    <row r="54" spans="2:16">
      <c r="B54" s="59"/>
      <c r="C54" s="1"/>
      <c r="D54" s="63" t="s">
        <v>83</v>
      </c>
      <c r="E54" s="64" t="s">
        <v>183</v>
      </c>
      <c r="M54" s="66"/>
    </row>
    <row r="55" spans="2:16">
      <c r="B55" s="59"/>
      <c r="C55" s="1"/>
      <c r="D55" s="63"/>
      <c r="E55" s="64" t="s">
        <v>184</v>
      </c>
      <c r="M55" s="66"/>
    </row>
    <row r="56" spans="2:16">
      <c r="B56" s="59"/>
      <c r="C56" s="1"/>
      <c r="D56" s="63" t="s">
        <v>85</v>
      </c>
      <c r="E56" s="147" t="s">
        <v>185</v>
      </c>
      <c r="M56" s="66"/>
    </row>
    <row r="57" spans="2:16">
      <c r="B57" s="59"/>
      <c r="C57" s="1"/>
      <c r="D57" s="63" t="s">
        <v>87</v>
      </c>
      <c r="E57" s="147" t="s">
        <v>186</v>
      </c>
      <c r="M57" s="66"/>
    </row>
    <row r="58" spans="2:16">
      <c r="B58" s="59"/>
      <c r="C58" s="1"/>
      <c r="D58" s="63" t="s">
        <v>89</v>
      </c>
      <c r="E58" s="147" t="s">
        <v>187</v>
      </c>
      <c r="M58" s="66"/>
    </row>
    <row r="59" spans="2:16">
      <c r="B59" s="59"/>
      <c r="C59" s="1"/>
      <c r="D59" s="63" t="s">
        <v>91</v>
      </c>
      <c r="E59" s="147" t="s">
        <v>188</v>
      </c>
      <c r="M59" s="66"/>
    </row>
    <row r="60" spans="2:16" ht="14.1" thickBot="1">
      <c r="B60" s="70"/>
      <c r="C60" s="71"/>
      <c r="D60" s="72" t="s">
        <v>93</v>
      </c>
      <c r="E60" s="118" t="s">
        <v>49</v>
      </c>
      <c r="F60" s="71"/>
      <c r="G60" s="71"/>
      <c r="H60" s="71"/>
      <c r="I60" s="71"/>
      <c r="J60" s="71"/>
      <c r="K60" s="71"/>
      <c r="L60" s="71"/>
      <c r="M60" s="73"/>
    </row>
    <row r="61" spans="2:16" s="3" customFormat="1" ht="6" customHeight="1">
      <c r="B61" s="1"/>
      <c r="C61" s="2"/>
      <c r="D61" s="2"/>
      <c r="E61" s="1"/>
      <c r="F61" s="1"/>
      <c r="G61" s="1"/>
      <c r="H61" s="1"/>
      <c r="I61" s="1"/>
      <c r="J61" s="1"/>
      <c r="K61" s="1"/>
      <c r="L61" s="1"/>
      <c r="M61" s="1"/>
      <c r="P61" s="4"/>
    </row>
  </sheetData>
  <pageMargins left="0.7" right="0.7" top="0.75" bottom="0.75" header="0.3" footer="0.3"/>
  <pageSetup orientation="portrait" r:id="rId1"/>
  <ignoredErrors>
    <ignoredError sqref="D48:D6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CE76C-CD27-4418-84E3-6819F68F6455}">
  <dimension ref="B1:W43"/>
  <sheetViews>
    <sheetView showGridLines="0" zoomScaleNormal="100" zoomScaleSheetLayoutView="100" workbookViewId="0">
      <pane xSplit="5" ySplit="3" topLeftCell="F4" activePane="bottomRight" state="frozen"/>
      <selection pane="bottomRight" activeCell="B2" sqref="B2"/>
      <selection pane="bottomLeft" activeCell="K41" sqref="K41"/>
      <selection pane="topRight" activeCell="K41" sqref="K41"/>
    </sheetView>
  </sheetViews>
  <sheetFormatPr defaultColWidth="9.140625" defaultRowHeight="13.5"/>
  <cols>
    <col min="1" max="1" width="1.7109375" style="1" customWidth="1"/>
    <col min="2" max="2" width="4.7109375" style="1" customWidth="1"/>
    <col min="3" max="3" width="33.85546875" style="2" customWidth="1"/>
    <col min="4" max="4" width="2.85546875" style="2" customWidth="1"/>
    <col min="5" max="5" width="44.42578125" style="1" customWidth="1"/>
    <col min="6" max="9" width="12.140625" style="1" customWidth="1"/>
    <col min="10" max="10" width="2.42578125" style="1" customWidth="1"/>
    <col min="11" max="13" width="12.140625" style="1" customWidth="1"/>
    <col min="14" max="14" width="1.28515625" style="3" customWidth="1"/>
    <col min="15" max="15" width="9.140625" style="1"/>
    <col min="16" max="16" width="9.140625" style="4"/>
    <col min="17" max="16384" width="9.140625" style="1"/>
  </cols>
  <sheetData>
    <row r="1" spans="2:16" ht="7.5" customHeight="1" thickBot="1"/>
    <row r="2" spans="2:16">
      <c r="B2" s="6" t="s">
        <v>23</v>
      </c>
      <c r="C2" s="68"/>
      <c r="D2" s="7"/>
      <c r="E2" s="7"/>
      <c r="F2" s="6"/>
      <c r="G2" s="7"/>
      <c r="H2" s="7"/>
      <c r="I2" s="8"/>
      <c r="J2" s="5"/>
      <c r="K2" s="6"/>
      <c r="L2" s="7"/>
      <c r="M2" s="8"/>
    </row>
    <row r="3" spans="2:16">
      <c r="B3" s="59"/>
      <c r="C3" s="9"/>
      <c r="D3" s="3" t="s">
        <v>1</v>
      </c>
      <c r="E3" s="10"/>
      <c r="F3" s="13" t="s">
        <v>2</v>
      </c>
      <c r="G3" s="11" t="s">
        <v>3</v>
      </c>
      <c r="H3" s="11" t="s">
        <v>4</v>
      </c>
      <c r="I3" s="14" t="s">
        <v>5</v>
      </c>
      <c r="J3" s="12"/>
      <c r="K3" s="13" t="s">
        <v>6</v>
      </c>
      <c r="L3" s="11" t="s">
        <v>7</v>
      </c>
      <c r="M3" s="14" t="s">
        <v>8</v>
      </c>
    </row>
    <row r="4" spans="2:16" ht="14.45">
      <c r="B4" s="59"/>
      <c r="C4" s="53" t="s">
        <v>50</v>
      </c>
      <c r="D4" s="194" t="s">
        <v>189</v>
      </c>
      <c r="E4" s="194"/>
      <c r="F4" s="200"/>
      <c r="G4" s="196"/>
      <c r="H4" s="196"/>
      <c r="I4" s="197"/>
      <c r="J4" s="12"/>
      <c r="K4" s="200"/>
      <c r="L4" s="196"/>
      <c r="M4" s="197"/>
      <c r="N4" s="1"/>
      <c r="P4" s="1"/>
    </row>
    <row r="5" spans="2:16">
      <c r="B5" s="59"/>
      <c r="C5" s="1"/>
      <c r="D5" s="10" t="s">
        <v>190</v>
      </c>
      <c r="E5" s="10"/>
      <c r="F5" s="48">
        <v>663</v>
      </c>
      <c r="G5" s="33">
        <v>1160</v>
      </c>
      <c r="H5" s="33">
        <v>1233.2</v>
      </c>
      <c r="I5" s="52">
        <v>1032</v>
      </c>
      <c r="J5" s="20"/>
      <c r="K5" s="48">
        <v>1660</v>
      </c>
      <c r="L5" s="33">
        <v>2675</v>
      </c>
      <c r="M5" s="52">
        <v>2697</v>
      </c>
      <c r="N5" s="1"/>
    </row>
    <row r="6" spans="2:16">
      <c r="B6" s="59"/>
      <c r="C6" s="1"/>
      <c r="D6" s="21" t="s">
        <v>12</v>
      </c>
      <c r="E6" s="10"/>
      <c r="F6" s="24">
        <v>0.1</v>
      </c>
      <c r="G6" s="22">
        <f>G5/F5-1</f>
        <v>0.74962292609351433</v>
      </c>
      <c r="H6" s="22">
        <f>H5/G5-1</f>
        <v>6.3103448275862117E-2</v>
      </c>
      <c r="I6" s="39">
        <f>I5/H5-1</f>
        <v>-0.16315277327278632</v>
      </c>
      <c r="J6" s="20"/>
      <c r="K6" s="24">
        <v>0.17</v>
      </c>
      <c r="L6" s="22">
        <f>L5/K5-1</f>
        <v>0.61144578313253017</v>
      </c>
      <c r="M6" s="39">
        <f>M5/L5-1</f>
        <v>8.2242990654206594E-3</v>
      </c>
      <c r="N6" s="1"/>
    </row>
    <row r="7" spans="2:16">
      <c r="B7" s="59"/>
      <c r="C7" s="1"/>
      <c r="D7" s="21" t="s">
        <v>13</v>
      </c>
      <c r="E7" s="10"/>
      <c r="F7" s="24">
        <v>0.18</v>
      </c>
      <c r="G7" s="22">
        <v>0.62</v>
      </c>
      <c r="H7" s="22">
        <v>4.1000000000000002E-2</v>
      </c>
      <c r="I7" s="39">
        <v>-0.03</v>
      </c>
      <c r="J7" s="20"/>
      <c r="K7" s="24">
        <v>0.18</v>
      </c>
      <c r="L7" s="22">
        <v>0.52</v>
      </c>
      <c r="M7" s="39">
        <v>0.03</v>
      </c>
      <c r="N7" s="1"/>
    </row>
    <row r="8" spans="2:16">
      <c r="B8" s="59"/>
      <c r="C8" s="1"/>
      <c r="D8" s="10" t="s">
        <v>191</v>
      </c>
      <c r="E8" s="10"/>
      <c r="F8" s="48" t="s">
        <v>22</v>
      </c>
      <c r="G8" s="33" t="s">
        <v>22</v>
      </c>
      <c r="H8" s="33">
        <v>196.90100000000001</v>
      </c>
      <c r="I8" s="52">
        <v>395.27699999999999</v>
      </c>
      <c r="J8" s="48"/>
      <c r="K8" s="48" t="s">
        <v>22</v>
      </c>
      <c r="L8" s="33">
        <v>120</v>
      </c>
      <c r="M8" s="52">
        <v>335</v>
      </c>
      <c r="N8" s="1"/>
    </row>
    <row r="9" spans="2:16">
      <c r="B9" s="59"/>
      <c r="C9" s="1"/>
      <c r="D9" s="21" t="s">
        <v>54</v>
      </c>
      <c r="E9" s="10"/>
      <c r="F9" s="24" t="s">
        <v>22</v>
      </c>
      <c r="G9" s="22" t="s">
        <v>22</v>
      </c>
      <c r="H9" s="22" t="s">
        <v>22</v>
      </c>
      <c r="I9" s="39">
        <f>I8/H8-1</f>
        <v>1.0074910741946459</v>
      </c>
      <c r="J9" s="24"/>
      <c r="K9" s="24" t="s">
        <v>22</v>
      </c>
      <c r="L9" s="22" t="s">
        <v>22</v>
      </c>
      <c r="M9" s="39">
        <v>1.74</v>
      </c>
      <c r="N9" s="1"/>
    </row>
    <row r="10" spans="2:16">
      <c r="B10" s="59"/>
      <c r="C10" s="1"/>
      <c r="D10" s="69" t="s">
        <v>192</v>
      </c>
      <c r="E10" s="10"/>
      <c r="F10" s="24" t="s">
        <v>22</v>
      </c>
      <c r="G10" s="22" t="s">
        <v>22</v>
      </c>
      <c r="H10" s="22">
        <v>4.97</v>
      </c>
      <c r="I10" s="39">
        <v>0.47</v>
      </c>
      <c r="J10" s="20"/>
      <c r="K10" s="24" t="s">
        <v>22</v>
      </c>
      <c r="L10" s="22">
        <v>8.7200000000000006</v>
      </c>
      <c r="M10" s="39">
        <v>3.33</v>
      </c>
      <c r="N10" s="1"/>
    </row>
    <row r="11" spans="2:16">
      <c r="B11" s="59"/>
      <c r="C11" s="1"/>
      <c r="D11" s="69" t="s">
        <v>193</v>
      </c>
      <c r="E11" s="10"/>
      <c r="F11" s="24" t="s">
        <v>22</v>
      </c>
      <c r="G11" s="22" t="s">
        <v>22</v>
      </c>
      <c r="H11" s="22">
        <v>5.63</v>
      </c>
      <c r="I11" s="39">
        <v>0.59</v>
      </c>
      <c r="J11" s="20"/>
      <c r="K11" s="24" t="s">
        <v>22</v>
      </c>
      <c r="L11" s="22">
        <v>9.23</v>
      </c>
      <c r="M11" s="39">
        <v>3.35</v>
      </c>
      <c r="N11" s="1"/>
    </row>
    <row r="12" spans="2:16">
      <c r="B12" s="59"/>
      <c r="C12" s="1"/>
      <c r="D12" s="10" t="s">
        <v>11</v>
      </c>
      <c r="E12" s="10"/>
      <c r="F12" s="48">
        <v>525</v>
      </c>
      <c r="G12" s="33">
        <v>965</v>
      </c>
      <c r="H12" s="33">
        <v>1029</v>
      </c>
      <c r="I12" s="52">
        <v>852</v>
      </c>
      <c r="J12" s="20"/>
      <c r="K12" s="48">
        <v>1363</v>
      </c>
      <c r="L12" s="33">
        <v>2250</v>
      </c>
      <c r="M12" s="52">
        <v>2259</v>
      </c>
    </row>
    <row r="13" spans="2:16">
      <c r="B13" s="59"/>
      <c r="C13" s="1"/>
      <c r="D13" s="21" t="s">
        <v>12</v>
      </c>
      <c r="E13" s="10"/>
      <c r="F13" s="24">
        <v>-0.38</v>
      </c>
      <c r="G13" s="22">
        <f>G12/F12-1</f>
        <v>0.838095238095238</v>
      </c>
      <c r="H13" s="22">
        <f>H12/G12-1</f>
        <v>6.6321243523316031E-2</v>
      </c>
      <c r="I13" s="39">
        <f>I12/H12-1</f>
        <v>-0.17201166180758021</v>
      </c>
      <c r="J13" s="20"/>
      <c r="K13" s="24">
        <v>-0.11</v>
      </c>
      <c r="L13" s="22">
        <f>L12/K12-1</f>
        <v>0.65077035950110051</v>
      </c>
      <c r="M13" s="39">
        <f>M12/L12-1</f>
        <v>4.0000000000000036E-3</v>
      </c>
      <c r="N13" s="1"/>
    </row>
    <row r="14" spans="2:16">
      <c r="B14" s="59"/>
      <c r="C14" s="1"/>
      <c r="D14" s="21" t="s">
        <v>13</v>
      </c>
      <c r="E14" s="10"/>
      <c r="F14" s="24">
        <v>0.13</v>
      </c>
      <c r="G14" s="22">
        <v>0.7</v>
      </c>
      <c r="H14" s="22">
        <v>0.04</v>
      </c>
      <c r="I14" s="39">
        <v>-4.2759961127308066E-2</v>
      </c>
      <c r="J14" s="20"/>
      <c r="K14" s="24">
        <v>0.16</v>
      </c>
      <c r="L14" s="22">
        <v>0.54</v>
      </c>
      <c r="M14" s="39">
        <v>0.03</v>
      </c>
    </row>
    <row r="15" spans="2:16">
      <c r="B15" s="59"/>
      <c r="C15" s="1"/>
      <c r="D15" s="10" t="s">
        <v>16</v>
      </c>
      <c r="E15" s="10"/>
      <c r="F15" s="48">
        <v>-15</v>
      </c>
      <c r="G15" s="33">
        <v>24</v>
      </c>
      <c r="H15" s="33">
        <v>-11</v>
      </c>
      <c r="I15" s="52">
        <v>-38</v>
      </c>
      <c r="J15" s="20"/>
      <c r="K15" s="48">
        <v>-20</v>
      </c>
      <c r="L15" s="33">
        <v>68</v>
      </c>
      <c r="M15" s="52">
        <v>-35</v>
      </c>
      <c r="N15" s="1"/>
    </row>
    <row r="16" spans="2:16">
      <c r="B16" s="59"/>
      <c r="C16" s="1"/>
      <c r="D16" s="21" t="s">
        <v>17</v>
      </c>
      <c r="E16" s="10"/>
      <c r="F16" s="24">
        <f>F15/F12</f>
        <v>-2.8571428571428571E-2</v>
      </c>
      <c r="G16" s="22">
        <f>G15/G12</f>
        <v>2.4870466321243522E-2</v>
      </c>
      <c r="H16" s="22">
        <f>H15/H12</f>
        <v>-1.0689990281827016E-2</v>
      </c>
      <c r="I16" s="39">
        <f>I15/I12</f>
        <v>-4.4600938967136149E-2</v>
      </c>
      <c r="J16" s="20"/>
      <c r="K16" s="24">
        <f>K15/K12</f>
        <v>-1.4673514306676448E-2</v>
      </c>
      <c r="L16" s="22">
        <f>L15/L12</f>
        <v>3.0222222222222223E-2</v>
      </c>
      <c r="M16" s="39">
        <f>M15/M12</f>
        <v>-1.5493581230633024E-2</v>
      </c>
      <c r="N16" s="1"/>
    </row>
    <row r="17" spans="2:23">
      <c r="B17" s="59"/>
      <c r="C17" s="1"/>
      <c r="D17" s="193"/>
      <c r="E17" s="10"/>
      <c r="F17" s="24"/>
      <c r="G17" s="22"/>
      <c r="H17" s="22"/>
      <c r="I17" s="39"/>
      <c r="J17" s="20"/>
      <c r="K17" s="24"/>
      <c r="L17" s="22"/>
      <c r="M17" s="39"/>
      <c r="P17" s="186"/>
      <c r="Q17" s="186"/>
      <c r="R17" s="186"/>
      <c r="S17" s="186"/>
      <c r="T17" s="119"/>
      <c r="U17" s="186"/>
      <c r="V17" s="186"/>
      <c r="W17" s="186"/>
    </row>
    <row r="18" spans="2:23" ht="14.45">
      <c r="B18" s="59"/>
      <c r="C18" s="53" t="s">
        <v>194</v>
      </c>
      <c r="D18" s="194" t="s">
        <v>189</v>
      </c>
      <c r="E18" s="194"/>
      <c r="F18" s="200"/>
      <c r="G18" s="196"/>
      <c r="H18" s="196"/>
      <c r="I18" s="197"/>
      <c r="J18" s="17"/>
      <c r="K18" s="200"/>
      <c r="L18" s="196"/>
      <c r="M18" s="197"/>
    </row>
    <row r="19" spans="2:23">
      <c r="B19" s="59"/>
      <c r="C19" s="1"/>
      <c r="D19" s="10" t="s">
        <v>11</v>
      </c>
      <c r="E19" s="10"/>
      <c r="F19" s="35">
        <v>524</v>
      </c>
      <c r="G19" s="34">
        <v>963</v>
      </c>
      <c r="H19" s="34">
        <v>1026</v>
      </c>
      <c r="I19" s="36">
        <v>843</v>
      </c>
      <c r="J19" s="170"/>
      <c r="K19" s="34">
        <v>1360</v>
      </c>
      <c r="L19" s="34">
        <v>2244</v>
      </c>
      <c r="M19" s="165">
        <v>2249</v>
      </c>
    </row>
    <row r="20" spans="2:23">
      <c r="B20" s="59"/>
      <c r="C20" s="1"/>
      <c r="D20" s="21" t="s">
        <v>12</v>
      </c>
      <c r="E20" s="10"/>
      <c r="F20" s="120">
        <v>-0.02</v>
      </c>
      <c r="G20" s="121">
        <f>G19/F19-1</f>
        <v>0.83778625954198471</v>
      </c>
      <c r="H20" s="121">
        <f t="shared" ref="H20:I20" si="0">H19/G19-1</f>
        <v>6.5420560747663448E-2</v>
      </c>
      <c r="I20" s="125">
        <f t="shared" si="0"/>
        <v>-0.17836257309941517</v>
      </c>
      <c r="J20" s="168"/>
      <c r="K20" s="121">
        <v>0.12</v>
      </c>
      <c r="L20" s="121">
        <f t="shared" ref="L20" si="1">L19/K19-1</f>
        <v>0.64999999999999991</v>
      </c>
      <c r="M20" s="168">
        <f t="shared" ref="M20" si="2">M19/L19-1</f>
        <v>2.2281639928698471E-3</v>
      </c>
    </row>
    <row r="21" spans="2:23">
      <c r="B21" s="59"/>
      <c r="C21" s="1"/>
      <c r="D21" s="21" t="s">
        <v>13</v>
      </c>
      <c r="E21" s="10"/>
      <c r="F21" s="120">
        <v>0.13</v>
      </c>
      <c r="G21" s="121">
        <v>0.7</v>
      </c>
      <c r="H21" s="121">
        <v>0.04</v>
      </c>
      <c r="I21" s="125">
        <v>-0.04</v>
      </c>
      <c r="J21" s="168"/>
      <c r="K21" s="121">
        <v>0.16</v>
      </c>
      <c r="L21" s="121">
        <v>0.54</v>
      </c>
      <c r="M21" s="168">
        <v>0.03</v>
      </c>
    </row>
    <row r="22" spans="2:23">
      <c r="B22" s="59"/>
      <c r="C22" s="1"/>
      <c r="D22" s="10" t="s">
        <v>16</v>
      </c>
      <c r="E22" s="10"/>
      <c r="F22" s="35">
        <v>-13</v>
      </c>
      <c r="G22" s="34">
        <v>24</v>
      </c>
      <c r="H22" s="34">
        <v>-11</v>
      </c>
      <c r="I22" s="36">
        <v>-37</v>
      </c>
      <c r="J22" s="170"/>
      <c r="K22" s="34">
        <v>-20</v>
      </c>
      <c r="L22" s="34">
        <v>68</v>
      </c>
      <c r="M22" s="165">
        <v>-35</v>
      </c>
      <c r="N22" s="1"/>
      <c r="O22" s="156"/>
      <c r="P22" s="156"/>
      <c r="Q22" s="156"/>
      <c r="R22" s="156"/>
      <c r="T22" s="156"/>
      <c r="U22" s="156"/>
      <c r="V22" s="156"/>
    </row>
    <row r="23" spans="2:23">
      <c r="B23" s="59"/>
      <c r="C23" s="1"/>
      <c r="D23" s="21" t="s">
        <v>17</v>
      </c>
      <c r="E23" s="10"/>
      <c r="F23" s="120">
        <f>F22/F19</f>
        <v>-2.4809160305343511E-2</v>
      </c>
      <c r="G23" s="121">
        <f t="shared" ref="G23:I23" si="3">G22/G19</f>
        <v>2.4922118380062305E-2</v>
      </c>
      <c r="H23" s="121">
        <f t="shared" si="3"/>
        <v>-1.0721247563352826E-2</v>
      </c>
      <c r="I23" s="125">
        <f t="shared" si="3"/>
        <v>-4.3890865954922892E-2</v>
      </c>
      <c r="J23" s="168"/>
      <c r="K23" s="121">
        <f t="shared" ref="K23:M23" si="4">K22/K19</f>
        <v>-1.4705882352941176E-2</v>
      </c>
      <c r="L23" s="121">
        <f t="shared" si="4"/>
        <v>3.0303030303030304E-2</v>
      </c>
      <c r="M23" s="168">
        <f t="shared" si="4"/>
        <v>-1.5562472209871054E-2</v>
      </c>
    </row>
    <row r="24" spans="2:23">
      <c r="B24" s="59"/>
      <c r="C24" s="108"/>
      <c r="D24" s="1"/>
      <c r="E24" s="10"/>
      <c r="F24" s="111"/>
      <c r="G24" s="109"/>
      <c r="H24" s="109"/>
      <c r="I24" s="110"/>
      <c r="J24" s="20"/>
      <c r="K24" s="111"/>
      <c r="L24" s="109"/>
      <c r="M24" s="110"/>
    </row>
    <row r="25" spans="2:23" ht="14.45">
      <c r="B25" s="59"/>
      <c r="C25" s="112" t="s">
        <v>194</v>
      </c>
      <c r="D25" s="113" t="s">
        <v>195</v>
      </c>
      <c r="E25" s="113"/>
      <c r="F25" s="117"/>
      <c r="G25" s="114"/>
      <c r="H25" s="114"/>
      <c r="I25" s="115"/>
      <c r="J25" s="116"/>
      <c r="K25" s="117"/>
      <c r="L25" s="114"/>
      <c r="M25" s="115"/>
    </row>
    <row r="26" spans="2:23">
      <c r="B26" s="59"/>
      <c r="C26" s="1"/>
      <c r="D26" s="10" t="s">
        <v>196</v>
      </c>
      <c r="E26" s="10"/>
      <c r="F26" s="48">
        <v>261.57</v>
      </c>
      <c r="G26" s="33">
        <v>407.22</v>
      </c>
      <c r="H26" s="33">
        <v>702.1</v>
      </c>
      <c r="I26" s="52">
        <v>700</v>
      </c>
      <c r="J26" s="20"/>
      <c r="K26" s="48">
        <v>603</v>
      </c>
      <c r="L26" s="33">
        <v>1022</v>
      </c>
      <c r="M26" s="52">
        <v>1493</v>
      </c>
    </row>
    <row r="27" spans="2:23">
      <c r="B27" s="59"/>
      <c r="C27" s="1"/>
      <c r="D27" s="21" t="s">
        <v>12</v>
      </c>
      <c r="E27" s="10"/>
      <c r="F27" s="24">
        <v>0.42</v>
      </c>
      <c r="G27" s="22">
        <f>G26/F26-1</f>
        <v>0.55682991168712026</v>
      </c>
      <c r="H27" s="22">
        <f>H26/G26-1</f>
        <v>0.72412946318943061</v>
      </c>
      <c r="I27" s="39">
        <f>I26/H26-1</f>
        <v>-2.9910269192423566E-3</v>
      </c>
      <c r="J27" s="20"/>
      <c r="K27" s="24">
        <v>0.34</v>
      </c>
      <c r="L27" s="22">
        <f>L26/K26-1</f>
        <v>0.69485903814262029</v>
      </c>
      <c r="M27" s="39">
        <f>M26/L26-1</f>
        <v>0.46086105675146771</v>
      </c>
    </row>
    <row r="28" spans="2:23">
      <c r="B28" s="59"/>
      <c r="C28" s="1"/>
      <c r="D28" s="21" t="s">
        <v>13</v>
      </c>
      <c r="E28" s="10"/>
      <c r="F28" s="24">
        <v>0.54</v>
      </c>
      <c r="G28" s="22">
        <v>0.85</v>
      </c>
      <c r="H28" s="22">
        <v>0.436</v>
      </c>
      <c r="I28" s="39">
        <v>0.15</v>
      </c>
      <c r="J28" s="20"/>
      <c r="K28" s="24">
        <v>0.46239999999999998</v>
      </c>
      <c r="L28" s="22">
        <v>0.84</v>
      </c>
      <c r="M28" s="39">
        <v>0.34</v>
      </c>
    </row>
    <row r="29" spans="2:23">
      <c r="B29" s="59"/>
      <c r="C29" s="1"/>
      <c r="D29" s="10" t="s">
        <v>197</v>
      </c>
      <c r="E29" s="10"/>
      <c r="F29" s="24">
        <v>0.41</v>
      </c>
      <c r="G29" s="22">
        <v>0.88</v>
      </c>
      <c r="H29" s="22">
        <v>0.32</v>
      </c>
      <c r="I29" s="39">
        <v>0.15</v>
      </c>
      <c r="J29" s="20"/>
      <c r="K29" s="24">
        <v>0.37</v>
      </c>
      <c r="L29" s="22">
        <v>0.8</v>
      </c>
      <c r="M29" s="39">
        <v>0.27</v>
      </c>
    </row>
    <row r="30" spans="2:23">
      <c r="B30" s="59"/>
      <c r="C30" s="1"/>
      <c r="D30" s="69" t="s">
        <v>198</v>
      </c>
      <c r="E30" s="10"/>
      <c r="F30" s="24">
        <v>0.76</v>
      </c>
      <c r="G30" s="22">
        <v>0.37</v>
      </c>
      <c r="H30" s="22">
        <v>0.47</v>
      </c>
      <c r="I30" s="39">
        <v>0.15</v>
      </c>
      <c r="J30" s="20"/>
      <c r="K30" s="24">
        <v>0.41</v>
      </c>
      <c r="L30" s="22">
        <v>0.45</v>
      </c>
      <c r="M30" s="39">
        <v>0.42</v>
      </c>
    </row>
    <row r="31" spans="2:23">
      <c r="B31" s="59"/>
      <c r="C31" s="1"/>
      <c r="D31" s="69" t="s">
        <v>199</v>
      </c>
      <c r="E31" s="10"/>
      <c r="F31" s="24">
        <v>1.1100000000000001</v>
      </c>
      <c r="G31" s="22">
        <v>0.9</v>
      </c>
      <c r="H31" s="22">
        <v>0.88</v>
      </c>
      <c r="I31" s="39">
        <v>0.09</v>
      </c>
      <c r="J31" s="20"/>
      <c r="K31" s="24">
        <v>1.03</v>
      </c>
      <c r="L31" s="22">
        <v>1.07</v>
      </c>
      <c r="M31" s="39">
        <v>0.51</v>
      </c>
    </row>
    <row r="32" spans="2:23">
      <c r="B32" s="59"/>
      <c r="C32" s="1"/>
      <c r="D32" s="69" t="s">
        <v>200</v>
      </c>
      <c r="E32" s="10"/>
      <c r="F32" s="24">
        <v>1.03</v>
      </c>
      <c r="G32" s="22">
        <v>1.01</v>
      </c>
      <c r="H32" s="22">
        <v>0.78</v>
      </c>
      <c r="I32" s="39">
        <v>0.13</v>
      </c>
      <c r="J32" s="20"/>
      <c r="K32" s="24">
        <v>0.91</v>
      </c>
      <c r="L32" s="22">
        <v>1.17</v>
      </c>
      <c r="M32" s="39">
        <v>0.51</v>
      </c>
    </row>
    <row r="33" spans="2:16">
      <c r="B33" s="59"/>
      <c r="C33" s="1"/>
      <c r="D33" s="10" t="s">
        <v>11</v>
      </c>
      <c r="E33" s="10"/>
      <c r="F33" s="48">
        <v>169</v>
      </c>
      <c r="G33" s="33">
        <v>238</v>
      </c>
      <c r="H33" s="33">
        <v>388</v>
      </c>
      <c r="I33" s="52">
        <v>383</v>
      </c>
      <c r="J33" s="20"/>
      <c r="K33" s="48">
        <v>392</v>
      </c>
      <c r="L33" s="33">
        <v>606</v>
      </c>
      <c r="M33" s="52">
        <v>827</v>
      </c>
    </row>
    <row r="34" spans="2:16">
      <c r="B34" s="59"/>
      <c r="C34" s="1"/>
      <c r="D34" s="21" t="s">
        <v>12</v>
      </c>
      <c r="E34" s="10"/>
      <c r="F34" s="24">
        <v>0.25</v>
      </c>
      <c r="G34" s="22">
        <f>G33/F33-1</f>
        <v>0.40828402366863914</v>
      </c>
      <c r="H34" s="22">
        <f>H33/G33-1</f>
        <v>0.63025210084033612</v>
      </c>
      <c r="I34" s="39">
        <f>I33/H33-1</f>
        <v>-1.2886597938144284E-2</v>
      </c>
      <c r="J34" s="20"/>
      <c r="K34" s="24">
        <v>0.23</v>
      </c>
      <c r="L34" s="22">
        <f>L33/K33-1</f>
        <v>0.54591836734693877</v>
      </c>
      <c r="M34" s="39">
        <f>M33/L33-1</f>
        <v>0.36468646864686471</v>
      </c>
    </row>
    <row r="35" spans="2:16">
      <c r="B35" s="59"/>
      <c r="C35" s="1"/>
      <c r="D35" s="21" t="s">
        <v>13</v>
      </c>
      <c r="E35" s="10"/>
      <c r="F35" s="24">
        <v>0.25</v>
      </c>
      <c r="G35" s="22">
        <v>0.66</v>
      </c>
      <c r="H35" s="22">
        <v>0.36</v>
      </c>
      <c r="I35" s="39">
        <v>0.13402061855670103</v>
      </c>
      <c r="J35" s="20"/>
      <c r="K35" s="24">
        <v>0.28000000000000003</v>
      </c>
      <c r="L35" s="22">
        <v>0.65</v>
      </c>
      <c r="M35" s="39">
        <v>0.27</v>
      </c>
    </row>
    <row r="36" spans="2:16">
      <c r="B36" s="59"/>
      <c r="C36" s="1"/>
      <c r="D36" s="10" t="s">
        <v>16</v>
      </c>
      <c r="E36" s="10"/>
      <c r="F36" s="48">
        <v>-22</v>
      </c>
      <c r="G36" s="33">
        <v>-6</v>
      </c>
      <c r="H36" s="33">
        <v>-1.7</v>
      </c>
      <c r="I36" s="52">
        <v>-13</v>
      </c>
      <c r="J36" s="20"/>
      <c r="K36" s="48">
        <v>-43</v>
      </c>
      <c r="L36" s="33">
        <v>-7</v>
      </c>
      <c r="M36" s="52">
        <v>-7</v>
      </c>
    </row>
    <row r="37" spans="2:16" s="95" customFormat="1" ht="14.1" thickBot="1">
      <c r="B37" s="91"/>
      <c r="D37" s="193" t="s">
        <v>17</v>
      </c>
      <c r="E37" s="10"/>
      <c r="F37" s="56">
        <f>F36/F33</f>
        <v>-0.13017751479289941</v>
      </c>
      <c r="G37" s="57">
        <f>G36/G33</f>
        <v>-2.5210084033613446E-2</v>
      </c>
      <c r="H37" s="57">
        <f>H36/H33</f>
        <v>-4.3814432989690722E-3</v>
      </c>
      <c r="I37" s="58">
        <f>I36/I33</f>
        <v>-3.3942558746736295E-2</v>
      </c>
      <c r="J37" s="20"/>
      <c r="K37" s="56">
        <f>K36/K33</f>
        <v>-0.10969387755102041</v>
      </c>
      <c r="L37" s="57">
        <f>L36/L33</f>
        <v>-1.155115511551155E-2</v>
      </c>
      <c r="M37" s="58">
        <f>M36/M33</f>
        <v>-8.4643288996372433E-3</v>
      </c>
      <c r="N37" s="94"/>
      <c r="P37" s="96"/>
    </row>
    <row r="38" spans="2:16">
      <c r="B38" s="59"/>
      <c r="D38" s="62"/>
      <c r="E38" s="62"/>
      <c r="M38" s="66"/>
    </row>
    <row r="39" spans="2:16">
      <c r="B39" s="59"/>
      <c r="D39" s="62" t="s">
        <v>36</v>
      </c>
      <c r="E39" s="62"/>
      <c r="M39" s="66"/>
    </row>
    <row r="40" spans="2:16">
      <c r="B40" s="59"/>
      <c r="D40" s="63" t="s">
        <v>37</v>
      </c>
      <c r="E40" s="62" t="s">
        <v>38</v>
      </c>
      <c r="M40" s="66"/>
    </row>
    <row r="41" spans="2:16">
      <c r="B41" s="59"/>
      <c r="D41" s="63" t="s">
        <v>201</v>
      </c>
      <c r="E41" s="62" t="s">
        <v>49</v>
      </c>
      <c r="M41" s="66"/>
    </row>
    <row r="42" spans="2:16" ht="14.1" thickBot="1">
      <c r="B42" s="70"/>
      <c r="C42" s="71"/>
      <c r="D42" s="72" t="s">
        <v>41</v>
      </c>
      <c r="E42" s="118" t="s">
        <v>202</v>
      </c>
      <c r="F42" s="71"/>
      <c r="G42" s="71"/>
      <c r="H42" s="71"/>
      <c r="I42" s="71"/>
      <c r="J42" s="71"/>
      <c r="K42" s="71"/>
      <c r="L42" s="71"/>
      <c r="M42" s="73"/>
    </row>
    <row r="43" spans="2:16" s="3" customFormat="1" ht="6" customHeight="1">
      <c r="B43" s="1"/>
      <c r="C43" s="2"/>
      <c r="D43" s="2"/>
      <c r="E43" s="1"/>
      <c r="F43" s="1"/>
      <c r="G43" s="1"/>
      <c r="H43" s="1"/>
      <c r="I43" s="1"/>
      <c r="J43" s="1"/>
      <c r="K43" s="1"/>
      <c r="L43" s="1"/>
      <c r="M43" s="1"/>
      <c r="P43" s="4"/>
    </row>
  </sheetData>
  <pageMargins left="0.7" right="0.7" top="0.75" bottom="0.75" header="0.3" footer="0.3"/>
  <pageSetup scale="55" orientation="portrait" r:id="rId1"/>
  <ignoredErrors>
    <ignoredError sqref="D40:D42"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5bab47-1c28-4d61-a088-9d433f784ee9">
      <Terms xmlns="http://schemas.microsoft.com/office/infopath/2007/PartnerControls"/>
    </lcf76f155ced4ddcb4097134ff3c332f>
    <TaxCatchAll xmlns="d39f903f-141b-4865-8019-eb42ced2156d"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D3919E4DA7954C9ADDECE9C8CAC841" ma:contentTypeVersion="15" ma:contentTypeDescription="Create a new document." ma:contentTypeScope="" ma:versionID="418f3c0023e921b563a6ad519d72af82">
  <xsd:schema xmlns:xsd="http://www.w3.org/2001/XMLSchema" xmlns:xs="http://www.w3.org/2001/XMLSchema" xmlns:p="http://schemas.microsoft.com/office/2006/metadata/properties" xmlns:ns1="http://schemas.microsoft.com/sharepoint/v3" xmlns:ns2="6f5bab47-1c28-4d61-a088-9d433f784ee9" xmlns:ns3="d39f903f-141b-4865-8019-eb42ced2156d" targetNamespace="http://schemas.microsoft.com/office/2006/metadata/properties" ma:root="true" ma:fieldsID="4651262c91bb3dca369fa44e7aea7bfc" ns1:_="" ns2:_="" ns3:_="">
    <xsd:import namespace="http://schemas.microsoft.com/sharepoint/v3"/>
    <xsd:import namespace="6f5bab47-1c28-4d61-a088-9d433f784ee9"/>
    <xsd:import namespace="d39f903f-141b-4865-8019-eb42ced215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5bab47-1c28-4d61-a088-9d433f784e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7e4d33d-dec1-45ff-a4f4-aeb68653195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9f903f-141b-4865-8019-eb42ced2156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08dbd4c-4657-4bab-90bb-0763b327278c}" ma:internalName="TaxCatchAll" ma:showField="CatchAllData" ma:web="d39f903f-141b-4865-8019-eb42ced2156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1758AF-B45E-44A0-98A5-34FCD964D56E}"/>
</file>

<file path=customXml/itemProps2.xml><?xml version="1.0" encoding="utf-8"?>
<ds:datastoreItem xmlns:ds="http://schemas.openxmlformats.org/officeDocument/2006/customXml" ds:itemID="{66284C6F-F175-4F1B-B5E2-2DC38DD6C393}"/>
</file>

<file path=customXml/itemProps3.xml><?xml version="1.0" encoding="utf-8"?>
<ds:datastoreItem xmlns:ds="http://schemas.openxmlformats.org/officeDocument/2006/customXml" ds:itemID="{26FBBB77-65F3-4268-9794-CF0914FA02B6}"/>
</file>

<file path=docMetadata/LabelInfo.xml><?xml version="1.0" encoding="utf-8"?>
<clbl:labelList xmlns:clbl="http://schemas.microsoft.com/office/2020/mipLabelMetadata">
  <clbl:label id="{57e687cc-f93a-416b-a813-dfd9fe80a0f5}" enabled="1" method="Standard" siteId="{ffeebe53-4714-40e9-81b1-cb5984a2ddfd}"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Kulani Bila</dc:creator>
  <cp:keywords/>
  <dc:description/>
  <cp:lastModifiedBy>Greena Parmar</cp:lastModifiedBy>
  <cp:revision/>
  <dcterms:created xsi:type="dcterms:W3CDTF">2022-10-18T13:07:25Z</dcterms:created>
  <dcterms:modified xsi:type="dcterms:W3CDTF">2023-05-25T10:28:09Z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0x01010015D3919E4DA7954C9ADDECE9C8CAC841</vt:lpwstr>
  </property>
  <property fmtid="{D5CDD505-2E9C-101B-9397-08002B2CF9AE}" pid="3" name="MediaServiceImageTags">
    <vt:lpwstr/>
  </property>
</Properties>
</file>